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-2970" yWindow="-15" windowWidth="19440" windowHeight="14595" tabRatio="796"/>
  </bookViews>
  <sheets>
    <sheet name="Сводка затрат" sheetId="1" r:id="rId1"/>
    <sheet name="ССР" sheetId="2" r:id="rId2"/>
    <sheet name="ОСР 553-02-01" sheetId="3" r:id="rId3"/>
    <sheet name="ОСР 553-09-01" sheetId="4" r:id="rId4"/>
    <sheet name="ОСР 553-12-01" sheetId="5" r:id="rId5"/>
    <sheet name="Источники ЦИ" sheetId="8" r:id="rId6"/>
    <sheet name="Цена МАТ и ОБ по ТКП" sheetId="7" r:id="rId7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1" l="1"/>
  <c r="C38" i="1"/>
  <c r="C37" i="1"/>
  <c r="C29" i="1"/>
  <c r="C43" i="1"/>
  <c r="I40" i="1"/>
  <c r="I39" i="1"/>
  <c r="C40" i="1"/>
  <c r="I38" i="1"/>
  <c r="I37" i="1"/>
  <c r="I36" i="1"/>
  <c r="C30" i="1"/>
  <c r="C32" i="1" s="1"/>
  <c r="C34" i="1" s="1"/>
  <c r="G65" i="2"/>
  <c r="G66" i="2" s="1"/>
  <c r="G68" i="2" s="1"/>
  <c r="G69" i="2" s="1"/>
  <c r="G70" i="2" s="1"/>
  <c r="F65" i="2"/>
  <c r="F66" i="2" s="1"/>
  <c r="F68" i="2" s="1"/>
  <c r="F69" i="2" s="1"/>
  <c r="F70" i="2" s="1"/>
  <c r="G64" i="2"/>
  <c r="F64" i="2"/>
  <c r="E64" i="2"/>
  <c r="E65" i="2" s="1"/>
  <c r="E66" i="2" s="1"/>
  <c r="E68" i="2" s="1"/>
  <c r="E69" i="2" s="1"/>
  <c r="E70" i="2" s="1"/>
  <c r="D64" i="2"/>
  <c r="D65" i="2" s="1"/>
  <c r="G57" i="2"/>
  <c r="F57" i="2"/>
  <c r="E57" i="2"/>
  <c r="D57" i="2"/>
  <c r="H57" i="2" s="1"/>
  <c r="H56" i="2"/>
  <c r="G41" i="2"/>
  <c r="F41" i="2"/>
  <c r="E41" i="2"/>
  <c r="D41" i="2"/>
  <c r="H41" i="2" s="1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F32" i="2"/>
  <c r="E32" i="2"/>
  <c r="D32" i="2"/>
  <c r="H32" i="2" s="1"/>
  <c r="H31" i="2"/>
  <c r="G29" i="2"/>
  <c r="F29" i="2"/>
  <c r="E29" i="2"/>
  <c r="D29" i="2"/>
  <c r="H29" i="2" s="1"/>
  <c r="H28" i="2"/>
  <c r="G23" i="2"/>
  <c r="F23" i="2"/>
  <c r="E23" i="2"/>
  <c r="D23" i="2"/>
  <c r="H23" i="2" s="1"/>
  <c r="H22" i="2"/>
  <c r="C42" i="1" l="1"/>
  <c r="C44" i="1" s="1"/>
  <c r="C46" i="1" s="1"/>
  <c r="C41" i="1"/>
  <c r="C31" i="1"/>
  <c r="D66" i="2"/>
  <c r="H65" i="2"/>
  <c r="H64" i="2"/>
  <c r="H66" i="2" l="1"/>
  <c r="D68" i="2"/>
  <c r="H68" i="2" l="1"/>
  <c r="D69" i="2"/>
  <c r="D70" i="2" l="1"/>
  <c r="H70" i="2" s="1"/>
  <c r="H69" i="2"/>
</calcChain>
</file>

<file path=xl/sharedStrings.xml><?xml version="1.0" encoding="utf-8"?>
<sst xmlns="http://schemas.openxmlformats.org/spreadsheetml/2006/main" count="225" uniqueCount="133">
  <si>
    <t>СВОДКА ЗАТРАТ</t>
  </si>
  <si>
    <t>P_0993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</si>
  <si>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</si>
  <si>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</si>
  <si>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</si>
  <si>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</si>
  <si>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</si>
  <si>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</si>
  <si>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</si>
  <si>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</si>
  <si>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</si>
  <si>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</si>
  <si>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</si>
  <si>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</si>
  <si>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</si>
  <si>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</si>
  <si>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</si>
  <si>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</si>
  <si>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</si>
  <si>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</si>
  <si>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</si>
  <si>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</si>
  <si>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</si>
  <si>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</si>
  <si>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ОСР-553-02-01</t>
  </si>
  <si>
    <t>Монтаж (реконструкция) КТП (киоск)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</si>
  <si>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</si>
  <si>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</si>
  <si>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</si>
  <si>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</si>
  <si>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</si>
  <si>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</si>
  <si>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</si>
  <si>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</si>
  <si>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</si>
  <si>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</si>
  <si>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</si>
  <si>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</si>
  <si>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</si>
  <si>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</si>
  <si>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2%</t>
  </si>
  <si>
    <t>Итого по Главе 8</t>
  </si>
  <si>
    <t>Итого по Главам 1-8</t>
  </si>
  <si>
    <t>Глава 9. Прочие работы и затраты</t>
  </si>
  <si>
    <t>ОСР-553-09-01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</si>
  <si>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</si>
  <si>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</si>
  <si>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</si>
  <si>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</si>
  <si>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</si>
  <si>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</si>
  <si>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</si>
  <si>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</si>
  <si>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</si>
  <si>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</si>
  <si>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</si>
  <si>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</si>
  <si>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Проектно изыскательские работы</t>
  </si>
  <si>
    <t>ОСР-553-12-01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</si>
  <si>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</si>
  <si>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</si>
  <si>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</si>
  <si>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</si>
  <si>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</si>
  <si>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</si>
  <si>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</si>
  <si>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</si>
  <si>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</si>
  <si>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</si>
  <si>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спецтехники:</t>
  </si>
  <si>
    <t>Командировочные расходы:</t>
  </si>
  <si>
    <t>Форма № 3</t>
  </si>
  <si>
    <t>Наименование стройки</t>
  </si>
  <si>
    <t>ОБЪЕКТНЫЙ СМЕТНЫЙ РАСЧЕТ № ОСР 553-02-01</t>
  </si>
  <si>
    <t>Наименование сметы</t>
  </si>
  <si>
    <t>Реконструкция КТП СОК 355/100 кВА с заменой КТП Красноярский район Самарская область</t>
  </si>
  <si>
    <t>Наименование локальных сметных расчетов (смет), затрат</t>
  </si>
  <si>
    <t>ЛС-553-02</t>
  </si>
  <si>
    <t>Итого</t>
  </si>
  <si>
    <t>ОБЪЕКТНЫЙ СМЕТНЫЙ РАСЧЕТ № ОСР 553-09-01</t>
  </si>
  <si>
    <t>ЛС-553-09-02</t>
  </si>
  <si>
    <t>ПНР Замена КТП</t>
  </si>
  <si>
    <t>ОБЪЕКТНЫЙ СМЕТНЫЙ РАСЧЕТ № ОСР 553-12-01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</si>
  <si>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</si>
  <si>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</si>
  <si>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</si>
  <si>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</si>
  <si>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</si>
  <si>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</si>
  <si>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</si>
  <si>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</si>
  <si>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</si>
  <si>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</si>
  <si>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</si>
  <si>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Комплектная однотрансформаторная подстанция мощностью 100кВА,напряжением 6/0,4кВ, исполнение В-В-В</t>
  </si>
  <si>
    <t>шт</t>
  </si>
  <si>
    <t>6/0,4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</si>
  <si>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</si>
  <si>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</si>
  <si>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</si>
  <si>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</si>
  <si>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</si>
  <si>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</si>
  <si>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</si>
  <si>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</si>
  <si>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</si>
  <si>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</si>
  <si>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</si>
  <si>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</si>
  <si>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</si>
  <si>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</si>
  <si>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</si>
  <si>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</si>
  <si>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</si>
  <si>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КТП Сов 1512/40 кВА с заменой КТП 6/0,4/40 кВА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</si>
  <si>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</si>
  <si>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</si>
  <si>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Прочие</t>
  </si>
  <si>
    <t>Оборудование</t>
  </si>
  <si>
    <t>Монтажные работы</t>
  </si>
  <si>
    <t>"Реконструкия КТП СОК 355/100 кВА с заменой КТП" Красноярский район Самарская область</t>
  </si>
  <si>
    <t>Строительные работы</t>
  </si>
  <si>
    <t>ОСР 553-12-01</t>
  </si>
  <si>
    <t>ОСР 553-09-01</t>
  </si>
  <si>
    <t>ОСР 553-02-01</t>
  </si>
  <si>
    <t>Наименование проекта-аналога (сметного расчета)</t>
  </si>
  <si>
    <t>Уд. Стоим, тыс. руб.</t>
  </si>
  <si>
    <t>Измеритель</t>
  </si>
  <si>
    <t>Кол-во технологических решений</t>
  </si>
  <si>
    <t>Стоимость, тыс. руб. без НДС</t>
  </si>
  <si>
    <t>Технические показатели</t>
  </si>
  <si>
    <t>Наименование расчета*)</t>
  </si>
  <si>
    <t>ЛСР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</si>
</sst>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_-* #,##0.00_-;\-* #,##0.00_-;_-* &quot;-&quot;??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4" formatCode="0.00000"/>
    <numFmt numFmtId="175" formatCode="#\ ##0.00"/>
  </numFmts>
  <fonts count="19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Calibri"/>
      <charset val="134"/>
      <scheme val="minor"/>
    </font>
    <font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b/>
      <sz val="14"/>
      <color rgb="FF000000"/>
      <name val="Times New Roman"/>
      <charset val="134"/>
    </font>
    <font>
      <b/>
      <sz val="20"/>
      <color rgb="FF000000"/>
      <name val="Times New Roman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0" fillId="0" borderId="0"/>
    <xf numFmtId="0" fontId="10" fillId="0" borderId="0"/>
    <xf numFmtId="0" fontId="14" fillId="0" borderId="0"/>
  </cellStyleXfs>
  <cellXfs count="106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vertical="center" wrapText="1"/>
    </xf>
    <xf numFmtId="0" fontId="11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1" fillId="0" borderId="0" xfId="4" applyFont="1" applyAlignment="1">
      <alignment vertical="center"/>
    </xf>
    <xf numFmtId="0" fontId="11" fillId="0" borderId="1" xfId="3" applyFont="1" applyBorder="1" applyAlignment="1">
      <alignment horizontal="left" vertical="center" wrapText="1"/>
    </xf>
    <xf numFmtId="4" fontId="11" fillId="0" borderId="1" xfId="3" applyNumberFormat="1" applyFont="1" applyBorder="1" applyAlignment="1">
      <alignment horizontal="center" vertical="center" wrapText="1"/>
    </xf>
    <xf numFmtId="49" fontId="11" fillId="0" borderId="1" xfId="3" applyNumberFormat="1" applyFont="1" applyBorder="1" applyAlignment="1">
      <alignment horizontal="center" vertical="center" wrapText="1"/>
    </xf>
    <xf numFmtId="43" fontId="11" fillId="0" borderId="1" xfId="3" applyNumberFormat="1" applyFont="1" applyBorder="1" applyAlignment="1">
      <alignment vertical="center" wrapText="1"/>
    </xf>
    <xf numFmtId="43" fontId="4" fillId="0" borderId="0" xfId="4" applyNumberFormat="1" applyFont="1" applyAlignment="1">
      <alignment vertical="center"/>
    </xf>
    <xf numFmtId="0" fontId="11" fillId="2" borderId="0" xfId="4" applyFont="1" applyFill="1" applyAlignment="1">
      <alignment horizontal="center" vertical="center" wrapText="1"/>
    </xf>
    <xf numFmtId="0" fontId="11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1" fillId="2" borderId="0" xfId="4" applyNumberFormat="1" applyFont="1" applyFill="1" applyAlignment="1">
      <alignment horizontal="center" vertical="center"/>
    </xf>
    <xf numFmtId="164" fontId="11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164" fontId="11" fillId="2" borderId="0" xfId="1" applyFont="1" applyFill="1" applyAlignment="1">
      <alignment horizontal="center" vertical="center"/>
    </xf>
    <xf numFmtId="170" fontId="11" fillId="0" borderId="1" xfId="1" applyNumberFormat="1" applyFont="1" applyFill="1" applyBorder="1" applyAlignment="1">
      <alignment vertical="center" wrapText="1"/>
    </xf>
    <xf numFmtId="171" fontId="13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1" fillId="2" borderId="0" xfId="3" applyFont="1" applyFill="1" applyAlignment="1">
      <alignment horizontal="right" vertical="center"/>
    </xf>
    <xf numFmtId="165" fontId="13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3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1" fillId="2" borderId="0" xfId="1" applyNumberFormat="1" applyFont="1" applyFill="1" applyAlignment="1">
      <alignment horizontal="center" vertical="center"/>
    </xf>
    <xf numFmtId="164" fontId="11" fillId="0" borderId="1" xfId="1" applyFont="1" applyFill="1" applyBorder="1" applyAlignment="1">
      <alignment horizontal="center" vertical="center" wrapText="1"/>
    </xf>
    <xf numFmtId="170" fontId="11" fillId="0" borderId="1" xfId="1" applyNumberFormat="1" applyFont="1" applyFill="1" applyBorder="1" applyAlignment="1">
      <alignment horizontal="center" vertical="center" wrapText="1"/>
    </xf>
    <xf numFmtId="0" fontId="13" fillId="0" borderId="0" xfId="4" applyFont="1" applyAlignment="1">
      <alignment vertical="center"/>
    </xf>
    <xf numFmtId="164" fontId="12" fillId="0" borderId="1" xfId="1" applyFont="1" applyFill="1" applyBorder="1" applyAlignment="1">
      <alignment horizontal="center" vertical="center" wrapText="1"/>
    </xf>
    <xf numFmtId="173" fontId="4" fillId="0" borderId="0" xfId="4" applyNumberFormat="1" applyFont="1" applyAlignment="1">
      <alignment vertical="center"/>
    </xf>
    <xf numFmtId="0" fontId="11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174" fontId="4" fillId="0" borderId="0" xfId="4" applyNumberFormat="1" applyFont="1" applyAlignment="1">
      <alignment vertical="center"/>
    </xf>
    <xf numFmtId="0" fontId="12" fillId="0" borderId="4" xfId="3" applyFont="1" applyBorder="1" applyAlignment="1">
      <alignment horizontal="center" vertical="center" wrapText="1"/>
    </xf>
    <xf numFmtId="0" fontId="12" fillId="0" borderId="5" xfId="3" applyFont="1" applyBorder="1" applyAlignment="1">
      <alignment horizontal="center" vertical="center" wrapText="1"/>
    </xf>
    <xf numFmtId="0" fontId="12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4" fillId="0" borderId="0" xfId="5"/>
    <xf numFmtId="0" fontId="15" fillId="0" borderId="0" xfId="5" applyFont="1" applyAlignment="1">
      <alignment horizontal="left" vertical="center"/>
    </xf>
    <xf numFmtId="0" fontId="15" fillId="0" borderId="0" xfId="5" applyFont="1" applyAlignment="1">
      <alignment vertical="center"/>
    </xf>
    <xf numFmtId="0" fontId="15" fillId="0" borderId="0" xfId="5" applyFont="1" applyAlignment="1">
      <alignment horizontal="center" vertical="center"/>
    </xf>
    <xf numFmtId="0" fontId="15" fillId="0" borderId="0" xfId="5" applyFont="1" applyAlignment="1">
      <alignment horizontal="left" vertical="center"/>
    </xf>
    <xf numFmtId="0" fontId="15" fillId="0" borderId="0" xfId="5" applyFont="1" applyAlignment="1">
      <alignment horizontal="left" vertical="center" wrapText="1"/>
    </xf>
    <xf numFmtId="0" fontId="15" fillId="0" borderId="0" xfId="5" applyFont="1" applyAlignment="1">
      <alignment horizontal="center" vertical="center" wrapText="1"/>
    </xf>
    <xf numFmtId="0" fontId="15" fillId="0" borderId="1" xfId="5" applyFont="1" applyBorder="1" applyAlignment="1">
      <alignment horizontal="left" vertical="center" wrapText="1"/>
    </xf>
    <xf numFmtId="0" fontId="15" fillId="0" borderId="1" xfId="5" applyFont="1" applyBorder="1" applyAlignment="1">
      <alignment horizontal="center" vertical="center"/>
    </xf>
    <xf numFmtId="2" fontId="15" fillId="0" borderId="1" xfId="5" applyNumberFormat="1" applyFont="1" applyBorder="1" applyAlignment="1">
      <alignment horizontal="center" vertical="center"/>
    </xf>
    <xf numFmtId="0" fontId="15" fillId="0" borderId="1" xfId="5" applyFont="1" applyBorder="1" applyAlignment="1">
      <alignment horizontal="center" vertical="center" wrapText="1"/>
    </xf>
    <xf numFmtId="0" fontId="16" fillId="0" borderId="1" xfId="5" applyFont="1" applyBorder="1" applyAlignment="1">
      <alignment horizontal="center" vertical="center"/>
    </xf>
    <xf numFmtId="0" fontId="17" fillId="0" borderId="1" xfId="5" applyFont="1" applyBorder="1" applyAlignment="1">
      <alignment horizontal="center" vertical="center" wrapText="1"/>
    </xf>
    <xf numFmtId="0" fontId="15" fillId="0" borderId="1" xfId="5" applyFont="1" applyBorder="1" applyAlignment="1">
      <alignment horizontal="left" vertical="center" wrapText="1"/>
    </xf>
    <xf numFmtId="0" fontId="17" fillId="0" borderId="1" xfId="5" applyFont="1" applyBorder="1" applyAlignment="1">
      <alignment horizontal="left" vertical="center"/>
    </xf>
    <xf numFmtId="0" fontId="17" fillId="0" borderId="1" xfId="5" applyFont="1" applyBorder="1" applyAlignment="1">
      <alignment horizontal="left" vertical="center" wrapText="1"/>
    </xf>
    <xf numFmtId="2" fontId="17" fillId="0" borderId="1" xfId="5" applyNumberFormat="1" applyFont="1" applyBorder="1" applyAlignment="1">
      <alignment horizontal="center" vertical="center"/>
    </xf>
    <xf numFmtId="0" fontId="15" fillId="0" borderId="1" xfId="5" applyFont="1" applyBorder="1" applyAlignment="1">
      <alignment horizontal="center" vertical="center" wrapText="1"/>
    </xf>
    <xf numFmtId="0" fontId="18" fillId="0" borderId="1" xfId="5" applyFont="1" applyBorder="1" applyAlignment="1">
      <alignment horizontal="left" vertical="center"/>
    </xf>
    <xf numFmtId="0" fontId="18" fillId="0" borderId="1" xfId="5" applyFont="1" applyBorder="1" applyAlignment="1">
      <alignment horizontal="left" vertical="center" wrapText="1"/>
    </xf>
    <xf numFmtId="0" fontId="15" fillId="0" borderId="1" xfId="5" applyFont="1" applyBorder="1" applyAlignment="1">
      <alignment vertical="center" wrapText="1"/>
    </xf>
    <xf numFmtId="175" fontId="15" fillId="0" borderId="1" xfId="5" applyNumberFormat="1" applyFont="1" applyBorder="1" applyAlignment="1">
      <alignment horizontal="center" vertical="center" wrapText="1"/>
    </xf>
    <xf numFmtId="49" fontId="18" fillId="0" borderId="1" xfId="5" applyNumberFormat="1" applyFont="1" applyBorder="1" applyAlignment="1">
      <alignment horizontal="left" vertical="center" wrapText="1"/>
    </xf>
  </cellXfs>
  <cellStyles count="6">
    <cellStyle name="Normal" xfId="3"/>
    <cellStyle name="Обычный" xfId="0" builtinId="0"/>
    <cellStyle name="Обычный 2" xfId="4"/>
    <cellStyle name="Обычный 3" xfId="5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topLeftCell="A13" zoomScale="90" zoomScaleNormal="90" workbookViewId="0">
      <selection activeCell="B23" sqref="B23"/>
    </sheetView>
  </sheetViews>
  <sheetFormatPr defaultRowHeight="15"/>
  <cols>
    <col min="1" max="1" width="10.85546875" customWidth="1"/>
    <col min="2" max="2" width="101.42578125" customWidth="1"/>
    <col min="3" max="3" width="35" customWidth="1"/>
    <col min="4" max="4" width="17.7109375" customWidth="1"/>
    <col min="9" max="9" width="14.7109375" customWidth="1"/>
  </cols>
  <sheetData>
    <row r="1" spans="1:3" ht="15.75" customHeight="1">
      <c r="A1" s="4"/>
      <c r="B1" s="4"/>
      <c r="C1" s="4"/>
    </row>
    <row r="2" spans="1:3" ht="15.75" customHeight="1">
      <c r="A2" s="1"/>
      <c r="B2" s="1"/>
      <c r="C2" s="1"/>
    </row>
    <row r="3" spans="1:3" ht="15.75" customHeight="1">
      <c r="A3" s="2"/>
      <c r="B3" s="2"/>
      <c r="C3" s="2"/>
    </row>
    <row r="4" spans="1:3" ht="15.75" customHeight="1">
      <c r="A4" s="1"/>
      <c r="B4" s="1"/>
      <c r="C4" s="1"/>
    </row>
    <row r="5" spans="1:3" ht="15.75" customHeight="1">
      <c r="A5" s="1"/>
      <c r="B5" s="1"/>
      <c r="C5" s="1"/>
    </row>
    <row r="6" spans="1:3" ht="15.75" customHeight="1">
      <c r="A6" s="1"/>
      <c r="B6" s="1"/>
      <c r="C6" s="34"/>
    </row>
    <row r="7" spans="1:3" ht="15.75" customHeight="1">
      <c r="A7" s="1"/>
      <c r="B7" s="1"/>
      <c r="C7" s="1"/>
    </row>
    <row r="8" spans="1:3" ht="15.75" customHeight="1">
      <c r="A8" s="2"/>
      <c r="B8" s="2"/>
      <c r="C8" s="2"/>
    </row>
    <row r="9" spans="1:3" ht="15.75" customHeight="1">
      <c r="A9" s="1"/>
      <c r="B9" s="1"/>
      <c r="C9" s="1"/>
    </row>
    <row r="10" spans="1:3" ht="15.75" customHeight="1">
      <c r="A10" s="1"/>
      <c r="B10" s="1"/>
      <c r="C10" s="1"/>
    </row>
    <row r="11" spans="1:3" ht="15.75" customHeight="1">
      <c r="A11" s="1"/>
      <c r="B11" s="1"/>
      <c r="C11" s="1"/>
    </row>
    <row r="12" spans="1:3" ht="15.75" customHeight="1">
      <c r="A12" s="74" t="s">
        <v>0</v>
      </c>
      <c r="B12" s="74"/>
      <c r="C12" s="74"/>
    </row>
    <row r="13" spans="1:3" ht="15.75" customHeight="1">
      <c r="A13" s="1"/>
      <c r="B13" s="1"/>
      <c r="C13" s="1"/>
    </row>
    <row r="14" spans="1:3" ht="15.75" customHeight="1">
      <c r="A14" s="1"/>
      <c r="B14" s="1"/>
      <c r="C14" s="1"/>
    </row>
    <row r="15" spans="1:3" ht="15.75" customHeight="1">
      <c r="A15" s="1"/>
      <c r="B15" s="1"/>
      <c r="C15" s="1"/>
    </row>
    <row r="16" spans="1:3" ht="20.25" customHeight="1">
      <c r="A16" s="77" t="s">
        <v>1</v>
      </c>
      <c r="B16" s="77"/>
      <c r="C16" s="77"/>
    </row>
    <row r="17" spans="1:9" ht="15.75" customHeight="1">
      <c r="A17" s="76" t="s">
        <v>2</v>
      </c>
      <c r="B17" s="76"/>
      <c r="C17" s="76"/>
    </row>
    <row r="18" spans="1:9" ht="15.75" customHeight="1">
      <c r="A18" s="1"/>
      <c r="B18" s="1"/>
      <c r="C18" s="1"/>
    </row>
    <row r="19" spans="1:9" ht="72" customHeight="1">
      <c r="A19" s="75" t="s">
        <v>114</v>
      </c>
      <c r="B19" s="75"/>
      <c r="C19" s="75"/>
    </row>
    <row r="20" spans="1:9" ht="15.75" customHeight="1">
      <c r="A20" s="76" t="s">
        <v>3</v>
      </c>
      <c r="B20" s="76"/>
      <c r="C20" s="76"/>
    </row>
    <row r="21" spans="1:9" ht="15.75" customHeight="1">
      <c r="A21" s="1"/>
      <c r="B21" s="1"/>
      <c r="C21" s="1"/>
    </row>
    <row r="22" spans="1:9" ht="15.75" customHeight="1">
      <c r="A22" s="1"/>
      <c r="B22" s="1"/>
      <c r="C22" s="1"/>
    </row>
    <row r="23" spans="1:9" ht="47.25" customHeight="1">
      <c r="A23" s="37" t="s">
        <v>4</v>
      </c>
      <c r="B23" s="37" t="s">
        <v>5</v>
      </c>
      <c r="C23" s="37" t="s">
        <v>97</v>
      </c>
      <c r="D23" s="38"/>
      <c r="E23" s="38"/>
      <c r="F23" s="38"/>
      <c r="G23" s="39"/>
      <c r="H23" s="39"/>
      <c r="I23" s="39"/>
    </row>
    <row r="24" spans="1:9" ht="15.75" customHeight="1">
      <c r="A24" s="37">
        <v>1</v>
      </c>
      <c r="B24" s="37">
        <v>2</v>
      </c>
      <c r="C24" s="37">
        <v>3</v>
      </c>
      <c r="D24" s="38"/>
      <c r="E24" s="38"/>
      <c r="F24" s="38"/>
      <c r="G24" s="39"/>
      <c r="H24" s="39"/>
      <c r="I24" s="39"/>
    </row>
    <row r="25" spans="1:9" ht="15.75" customHeight="1">
      <c r="A25" s="71" t="s">
        <v>98</v>
      </c>
      <c r="B25" s="72"/>
      <c r="C25" s="73"/>
      <c r="D25" s="38"/>
      <c r="E25" s="38"/>
      <c r="F25" s="38"/>
      <c r="G25" s="39"/>
      <c r="H25" s="39"/>
      <c r="I25" s="39"/>
    </row>
    <row r="26" spans="1:9" ht="15.75" customHeight="1">
      <c r="A26" s="37">
        <v>1</v>
      </c>
      <c r="B26" s="40" t="s">
        <v>99</v>
      </c>
      <c r="C26" s="41"/>
      <c r="D26" s="38"/>
      <c r="E26" s="38"/>
      <c r="F26" s="38"/>
      <c r="G26" s="39"/>
      <c r="H26" s="39" t="s">
        <v>100</v>
      </c>
      <c r="I26" s="39"/>
    </row>
    <row r="27" spans="1:9" ht="15.75" customHeight="1">
      <c r="A27" s="42" t="s">
        <v>6</v>
      </c>
      <c r="B27" s="40" t="s">
        <v>101</v>
      </c>
      <c r="C27" s="43">
        <v>0</v>
      </c>
      <c r="D27" s="44"/>
      <c r="E27" s="44"/>
      <c r="F27" s="44"/>
      <c r="G27" s="45" t="s">
        <v>102</v>
      </c>
      <c r="H27" s="45" t="s">
        <v>103</v>
      </c>
      <c r="I27" s="45" t="s">
        <v>104</v>
      </c>
    </row>
    <row r="28" spans="1:9" ht="15.75" customHeight="1">
      <c r="A28" s="42" t="s">
        <v>7</v>
      </c>
      <c r="B28" s="40" t="s">
        <v>105</v>
      </c>
      <c r="C28" s="43">
        <v>0</v>
      </c>
      <c r="D28" s="44"/>
      <c r="E28" s="44"/>
      <c r="F28" s="44"/>
      <c r="G28" s="46">
        <v>2019</v>
      </c>
      <c r="H28" s="47">
        <v>106.826398641827</v>
      </c>
      <c r="I28" s="48"/>
    </row>
    <row r="29" spans="1:9" ht="15.75" customHeight="1">
      <c r="A29" s="42" t="s">
        <v>8</v>
      </c>
      <c r="B29" s="40" t="s">
        <v>106</v>
      </c>
      <c r="C29" s="49">
        <f>ССР!G61*1.2</f>
        <v>348.95389265335194</v>
      </c>
      <c r="D29" s="44"/>
      <c r="E29" s="44"/>
      <c r="F29" s="44"/>
      <c r="G29" s="46">
        <v>2020</v>
      </c>
      <c r="H29" s="47">
        <v>105.56188522495653</v>
      </c>
      <c r="I29" s="48"/>
    </row>
    <row r="30" spans="1:9" ht="15.75" customHeight="1">
      <c r="A30" s="37">
        <v>2</v>
      </c>
      <c r="B30" s="40" t="s">
        <v>9</v>
      </c>
      <c r="C30" s="49">
        <f>C27+C28+C29</f>
        <v>348.95389265335194</v>
      </c>
      <c r="D30" s="50"/>
      <c r="E30" s="51"/>
      <c r="F30" s="52"/>
      <c r="G30" s="46">
        <v>2021</v>
      </c>
      <c r="H30" s="47">
        <v>104.9354</v>
      </c>
      <c r="I30" s="48"/>
    </row>
    <row r="31" spans="1:9" ht="15.75" customHeight="1">
      <c r="A31" s="42" t="s">
        <v>10</v>
      </c>
      <c r="B31" s="40" t="s">
        <v>107</v>
      </c>
      <c r="C31" s="49">
        <f>C30-ROUND(C30/1.2,5)</f>
        <v>58.158982653351927</v>
      </c>
      <c r="D31" s="44"/>
      <c r="E31" s="51"/>
      <c r="F31" s="44"/>
      <c r="G31" s="46">
        <v>2022</v>
      </c>
      <c r="H31" s="47">
        <v>114.63142733059361</v>
      </c>
      <c r="I31" s="53"/>
    </row>
    <row r="32" spans="1:9" ht="15.75">
      <c r="A32" s="37">
        <v>3</v>
      </c>
      <c r="B32" s="40" t="s">
        <v>108</v>
      </c>
      <c r="C32" s="54">
        <f>C30*I38</f>
        <v>404.78382851031296</v>
      </c>
      <c r="D32" s="44"/>
      <c r="E32" s="55"/>
      <c r="F32" s="56"/>
      <c r="G32" s="57">
        <v>2023</v>
      </c>
      <c r="H32" s="47">
        <v>109.09646626082731</v>
      </c>
      <c r="I32" s="53"/>
    </row>
    <row r="33" spans="1:9" ht="15.75">
      <c r="A33" s="37"/>
      <c r="B33" s="40" t="s">
        <v>109</v>
      </c>
      <c r="C33" s="49">
        <v>0.53</v>
      </c>
      <c r="D33" s="44"/>
      <c r="E33" s="55"/>
      <c r="F33" s="56"/>
      <c r="G33" s="57"/>
      <c r="H33" s="47"/>
      <c r="I33" s="53"/>
    </row>
    <row r="34" spans="1:9" ht="15.75">
      <c r="A34" s="37"/>
      <c r="B34" s="40" t="s">
        <v>110</v>
      </c>
      <c r="C34" s="54">
        <f>C32*C33</f>
        <v>214.53542911046588</v>
      </c>
      <c r="D34" s="44"/>
      <c r="E34" s="55"/>
      <c r="F34" s="56"/>
      <c r="G34" s="57"/>
      <c r="H34" s="47"/>
      <c r="I34" s="53"/>
    </row>
    <row r="35" spans="1:9" ht="15.75">
      <c r="A35" s="71" t="s">
        <v>111</v>
      </c>
      <c r="B35" s="72"/>
      <c r="C35" s="73"/>
      <c r="D35" s="38"/>
      <c r="E35" s="58"/>
      <c r="F35" s="59"/>
      <c r="G35" s="46">
        <v>2024</v>
      </c>
      <c r="H35" s="47">
        <v>109.11350326220534</v>
      </c>
      <c r="I35" s="53"/>
    </row>
    <row r="36" spans="1:9" ht="15.75">
      <c r="A36" s="37">
        <v>1</v>
      </c>
      <c r="B36" s="40" t="s">
        <v>99</v>
      </c>
      <c r="C36" s="41"/>
      <c r="D36" s="38"/>
      <c r="E36" s="60"/>
      <c r="F36" s="61"/>
      <c r="G36" s="46">
        <v>2025</v>
      </c>
      <c r="H36" s="47">
        <v>107.81631706396419</v>
      </c>
      <c r="I36" s="62">
        <f>(H36+100)/200</f>
        <v>1.039081585319821</v>
      </c>
    </row>
    <row r="37" spans="1:9" ht="15.75">
      <c r="A37" s="42" t="s">
        <v>6</v>
      </c>
      <c r="B37" s="40" t="s">
        <v>101</v>
      </c>
      <c r="C37" s="63">
        <f>ССР!D70+ССР!E70</f>
        <v>1783.3080532548106</v>
      </c>
      <c r="D37" s="44"/>
      <c r="E37" s="60"/>
      <c r="F37" s="44"/>
      <c r="G37" s="46">
        <v>2026</v>
      </c>
      <c r="H37" s="47">
        <v>105.26289686896166</v>
      </c>
      <c r="I37" s="62">
        <f>(H37+100)/200*H36/100</f>
        <v>1.1065344785145874</v>
      </c>
    </row>
    <row r="38" spans="1:9" ht="15.75">
      <c r="A38" s="42" t="s">
        <v>7</v>
      </c>
      <c r="B38" s="40" t="s">
        <v>105</v>
      </c>
      <c r="C38" s="63">
        <f>ССР!F70</f>
        <v>3772.2863130184323</v>
      </c>
      <c r="D38" s="44"/>
      <c r="E38" s="60"/>
      <c r="F38" s="44"/>
      <c r="G38" s="46">
        <v>2027</v>
      </c>
      <c r="H38" s="47">
        <v>104.42089798933949</v>
      </c>
      <c r="I38" s="62">
        <f>(H38+100)/200*H37/100*H36/100</f>
        <v>1.1599922999352297</v>
      </c>
    </row>
    <row r="39" spans="1:9" ht="15.75">
      <c r="A39" s="42" t="s">
        <v>8</v>
      </c>
      <c r="B39" s="40" t="s">
        <v>106</v>
      </c>
      <c r="C39" s="63">
        <f>(ССР!G66-ССР!G61)*1.2</f>
        <v>149.47395673324337</v>
      </c>
      <c r="D39" s="44"/>
      <c r="E39" s="60"/>
      <c r="F39" s="44"/>
      <c r="G39" s="46">
        <v>2028</v>
      </c>
      <c r="H39" s="47">
        <v>104.42089798933949</v>
      </c>
      <c r="I39" s="62">
        <f>(H39+100)/200*H38/100*H37/100*H36/100</f>
        <v>1.2112743761995592</v>
      </c>
    </row>
    <row r="40" spans="1:9" ht="15.75">
      <c r="A40" s="37">
        <v>2</v>
      </c>
      <c r="B40" s="40" t="s">
        <v>9</v>
      </c>
      <c r="C40" s="63">
        <f>C37+C38+C39</f>
        <v>5705.068323006486</v>
      </c>
      <c r="D40" s="50"/>
      <c r="E40" s="55"/>
      <c r="F40" s="56"/>
      <c r="G40" s="46">
        <v>2029</v>
      </c>
      <c r="H40" s="47">
        <v>104.42089798933949</v>
      </c>
      <c r="I40" s="62">
        <f>(H40+100)/200*H39/100*H38/100*H37/100*H36/100</f>
        <v>1.26482358074235</v>
      </c>
    </row>
    <row r="41" spans="1:9" ht="15.75">
      <c r="A41" s="42" t="s">
        <v>10</v>
      </c>
      <c r="B41" s="40" t="s">
        <v>107</v>
      </c>
      <c r="C41" s="49">
        <f>C40-ROUND(C40/1.2,5)</f>
        <v>950.84472300648576</v>
      </c>
      <c r="D41" s="44"/>
      <c r="E41" s="60"/>
      <c r="F41" s="44"/>
      <c r="G41" s="38"/>
      <c r="H41" s="38"/>
      <c r="I41" s="38"/>
    </row>
    <row r="42" spans="1:9" ht="15.75">
      <c r="A42" s="37">
        <v>3</v>
      </c>
      <c r="B42" s="40" t="s">
        <v>108</v>
      </c>
      <c r="C42" s="64">
        <f>C40*I39</f>
        <v>6910.4030741255465</v>
      </c>
      <c r="D42" s="44"/>
      <c r="E42" s="55"/>
      <c r="F42" s="56"/>
      <c r="G42" s="38"/>
      <c r="H42" s="38"/>
      <c r="I42" s="38"/>
    </row>
    <row r="43" spans="1:9" ht="15.75">
      <c r="A43" s="37"/>
      <c r="B43" s="40" t="s">
        <v>109</v>
      </c>
      <c r="C43" s="49">
        <f>C33</f>
        <v>0.53</v>
      </c>
      <c r="D43" s="44"/>
      <c r="E43" s="55"/>
      <c r="F43" s="56"/>
      <c r="G43" s="38"/>
      <c r="H43" s="38"/>
      <c r="I43" s="38"/>
    </row>
    <row r="44" spans="1:9" ht="15.75">
      <c r="A44" s="37"/>
      <c r="B44" s="40" t="s">
        <v>110</v>
      </c>
      <c r="C44" s="54">
        <f>C42*C43</f>
        <v>3662.51362928654</v>
      </c>
      <c r="D44" s="44"/>
      <c r="E44" s="55"/>
      <c r="F44" s="56"/>
      <c r="G44" s="38"/>
      <c r="H44" s="38"/>
      <c r="I44" s="38"/>
    </row>
    <row r="45" spans="1:9" ht="15.75">
      <c r="A45" s="37"/>
      <c r="B45" s="40"/>
      <c r="C45" s="63"/>
      <c r="D45" s="44"/>
      <c r="E45" s="65"/>
      <c r="F45" s="44"/>
      <c r="G45" s="38"/>
      <c r="H45" s="38"/>
      <c r="I45" s="38"/>
    </row>
    <row r="46" spans="1:9" ht="15.75">
      <c r="A46" s="37"/>
      <c r="B46" s="40" t="s">
        <v>112</v>
      </c>
      <c r="C46" s="66">
        <f>C34+C44</f>
        <v>3877.0490583970059</v>
      </c>
      <c r="D46" s="44"/>
      <c r="E46" s="55"/>
      <c r="F46" s="56"/>
      <c r="G46" s="38"/>
      <c r="H46" s="38"/>
      <c r="I46" s="67"/>
    </row>
    <row r="47" spans="1:9" ht="15.75">
      <c r="A47" s="39"/>
      <c r="B47" s="39"/>
      <c r="C47" s="39"/>
      <c r="D47" s="67"/>
      <c r="E47" s="38"/>
      <c r="F47" s="61"/>
      <c r="G47" s="38"/>
      <c r="H47" s="38"/>
      <c r="I47" s="38"/>
    </row>
    <row r="48" spans="1:9" ht="15.75">
      <c r="A48" s="68" t="s">
        <v>113</v>
      </c>
      <c r="B48" s="39"/>
      <c r="C48" s="39"/>
      <c r="D48" s="70"/>
      <c r="E48" s="69"/>
      <c r="F48" s="38"/>
      <c r="G48" s="38"/>
      <c r="H48" s="38"/>
      <c r="I48" s="38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0"/>
  <sheetViews>
    <sheetView zoomScale="90" zoomScaleNormal="90" workbookViewId="0">
      <selection activeCell="B14" sqref="B14"/>
    </sheetView>
  </sheetViews>
  <sheetFormatPr defaultColWidth="8.85546875" defaultRowHeight="15.75"/>
  <cols>
    <col min="1" max="1" width="10.85546875" style="5" customWidth="1"/>
    <col min="2" max="2" width="66.28515625" style="5" customWidth="1"/>
    <col min="3" max="3" width="66.7109375" style="5" customWidth="1"/>
    <col min="4" max="4" width="21.85546875" style="5" customWidth="1"/>
    <col min="5" max="5" width="21.140625" style="5" customWidth="1"/>
    <col min="6" max="6" width="23" style="5" customWidth="1"/>
    <col min="7" max="7" width="16.7109375" style="5" customWidth="1"/>
    <col min="8" max="8" width="17.42578125" style="5" customWidth="1"/>
    <col min="9" max="9" width="8.85546875" style="5"/>
  </cols>
  <sheetData>
    <row r="1" spans="1:8">
      <c r="A1" s="4"/>
      <c r="B1" s="4"/>
      <c r="C1" s="4"/>
      <c r="D1" s="4"/>
      <c r="E1" s="4"/>
      <c r="F1" s="4"/>
      <c r="G1" s="4"/>
      <c r="H1" s="4"/>
    </row>
    <row r="2" spans="1:8">
      <c r="A2" s="1"/>
      <c r="B2" s="1"/>
      <c r="C2" s="1"/>
      <c r="D2" s="1"/>
      <c r="E2" s="1"/>
      <c r="F2" s="1"/>
      <c r="G2" s="1"/>
      <c r="H2" s="1"/>
    </row>
    <row r="3" spans="1:8">
      <c r="A3" s="2"/>
      <c r="B3" s="2"/>
      <c r="C3" s="2"/>
      <c r="E3" s="2"/>
      <c r="F3" s="2"/>
      <c r="G3" s="2"/>
      <c r="H3" s="2"/>
    </row>
    <row r="4" spans="1:8">
      <c r="A4" s="1"/>
      <c r="B4" s="1"/>
      <c r="C4" s="1"/>
      <c r="D4" s="1"/>
      <c r="E4" s="1"/>
      <c r="F4" s="1"/>
      <c r="G4" s="1"/>
      <c r="H4" s="1"/>
    </row>
    <row r="5" spans="1:8">
      <c r="A5" s="1"/>
      <c r="B5" s="1"/>
      <c r="C5" s="1"/>
      <c r="D5" s="1"/>
      <c r="E5" s="1"/>
      <c r="F5" s="1"/>
      <c r="G5" s="1"/>
      <c r="H5" s="1"/>
    </row>
    <row r="6" spans="1:8">
      <c r="A6" s="1"/>
      <c r="B6" s="1"/>
      <c r="C6" s="23"/>
      <c r="D6" s="1"/>
      <c r="E6" s="1"/>
      <c r="F6" s="1"/>
      <c r="G6" s="1"/>
      <c r="H6" s="1"/>
    </row>
    <row r="7" spans="1:8">
      <c r="A7" s="1"/>
      <c r="B7" s="1"/>
      <c r="C7" s="1"/>
      <c r="D7" s="1"/>
      <c r="E7" s="1"/>
      <c r="F7" s="1"/>
      <c r="G7" s="1"/>
      <c r="H7" s="1"/>
    </row>
    <row r="8" spans="1:8">
      <c r="A8" s="2"/>
      <c r="B8" s="2"/>
      <c r="C8" s="2"/>
      <c r="E8" s="2"/>
      <c r="F8" s="2"/>
      <c r="G8" s="2"/>
      <c r="H8" s="2"/>
    </row>
    <row r="9" spans="1:8">
      <c r="A9" s="1"/>
      <c r="B9" s="1"/>
      <c r="C9" s="1"/>
      <c r="D9" s="1"/>
      <c r="E9" s="1"/>
      <c r="F9" s="1"/>
      <c r="G9" s="1"/>
      <c r="H9" s="1"/>
    </row>
    <row r="10" spans="1:8">
      <c r="A10" s="1"/>
      <c r="B10" s="1"/>
      <c r="C10" s="1"/>
      <c r="D10" s="1"/>
      <c r="E10" s="1"/>
      <c r="F10" s="1"/>
      <c r="G10" s="1"/>
      <c r="H10" s="1"/>
    </row>
    <row r="11" spans="1:8">
      <c r="A11" s="3"/>
      <c r="B11" s="3"/>
      <c r="C11" s="33" t="s">
        <v>11</v>
      </c>
      <c r="E11" s="3"/>
      <c r="F11" s="3"/>
      <c r="G11" s="3"/>
      <c r="H11" s="3"/>
    </row>
    <row r="12" spans="1:8">
      <c r="A12" s="1"/>
      <c r="B12" s="1"/>
      <c r="C12" s="1"/>
      <c r="D12" s="1"/>
      <c r="E12" s="1"/>
      <c r="F12" s="1"/>
      <c r="G12" s="1"/>
      <c r="H12" s="1"/>
    </row>
    <row r="13" spans="1:8" ht="78.75" customHeight="1">
      <c r="A13" s="75" t="s">
        <v>114</v>
      </c>
      <c r="B13" s="75"/>
      <c r="C13" s="75"/>
      <c r="D13" s="75"/>
      <c r="E13" s="75"/>
      <c r="F13" s="75"/>
      <c r="G13" s="75"/>
      <c r="H13" s="75"/>
    </row>
    <row r="14" spans="1:8">
      <c r="A14" s="14"/>
      <c r="B14" s="14"/>
      <c r="C14" s="2" t="s">
        <v>3</v>
      </c>
      <c r="E14" s="14"/>
      <c r="F14" s="14"/>
      <c r="G14" s="14"/>
      <c r="H14" s="14"/>
    </row>
    <row r="15" spans="1:8">
      <c r="A15" s="1"/>
      <c r="B15" s="1"/>
      <c r="C15" s="1"/>
      <c r="D15" s="1"/>
      <c r="E15" s="24"/>
      <c r="F15" s="1"/>
      <c r="G15" s="1"/>
      <c r="H15" s="1"/>
    </row>
    <row r="16" spans="1:8">
      <c r="A16" s="1" t="s">
        <v>12</v>
      </c>
      <c r="B16" s="1"/>
      <c r="C16" s="1"/>
      <c r="D16" s="1"/>
      <c r="E16" s="1"/>
      <c r="F16" s="1"/>
      <c r="G16" s="1"/>
      <c r="H16" s="31"/>
    </row>
    <row r="17" spans="1:8">
      <c r="A17" s="1"/>
      <c r="B17" s="1"/>
      <c r="C17" s="1"/>
      <c r="D17" s="1"/>
      <c r="E17" s="1"/>
      <c r="F17" s="1"/>
      <c r="G17" s="1"/>
      <c r="H17" s="1"/>
    </row>
    <row r="18" spans="1:8" ht="36" customHeight="1">
      <c r="A18" s="78" t="s">
        <v>4</v>
      </c>
      <c r="B18" s="78" t="s">
        <v>13</v>
      </c>
      <c r="C18" s="78" t="s">
        <v>14</v>
      </c>
      <c r="D18" s="79" t="s">
        <v>15</v>
      </c>
      <c r="E18" s="80"/>
      <c r="F18" s="80"/>
      <c r="G18" s="80"/>
      <c r="H18" s="81"/>
    </row>
    <row r="19" spans="1:8" ht="94.5" customHeight="1">
      <c r="A19" s="78"/>
      <c r="B19" s="78"/>
      <c r="C19" s="7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>
      <c r="A25" s="6">
        <v>1</v>
      </c>
      <c r="B25" s="6" t="s">
        <v>24</v>
      </c>
      <c r="C25" s="32" t="s">
        <v>25</v>
      </c>
      <c r="D25" s="20">
        <v>1373.4156667254999</v>
      </c>
      <c r="E25" s="20">
        <v>3.8895111606770998</v>
      </c>
      <c r="F25" s="20">
        <v>3052.011580112</v>
      </c>
      <c r="G25" s="20">
        <v>0</v>
      </c>
      <c r="H25" s="20">
        <v>4429.3167579982</v>
      </c>
    </row>
    <row r="26" spans="1:8">
      <c r="A26" s="6"/>
      <c r="B26" s="9"/>
      <c r="C26" s="9" t="s">
        <v>26</v>
      </c>
      <c r="D26" s="20">
        <v>1373.4156667254999</v>
      </c>
      <c r="E26" s="20">
        <v>3.8895111606770998</v>
      </c>
      <c r="F26" s="20">
        <v>3052.011580112</v>
      </c>
      <c r="G26" s="20">
        <v>0</v>
      </c>
      <c r="H26" s="20">
        <v>4429.3167579982</v>
      </c>
    </row>
    <row r="27" spans="1:8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1.5" customHeight="1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>
      <c r="A42" s="6"/>
      <c r="B42" s="9"/>
      <c r="C42" s="9" t="s">
        <v>37</v>
      </c>
      <c r="D42" s="20">
        <v>1373.4156667254999</v>
      </c>
      <c r="E42" s="20">
        <v>3.8895111606770998</v>
      </c>
      <c r="F42" s="20">
        <v>3052.011580112</v>
      </c>
      <c r="G42" s="20">
        <v>0</v>
      </c>
      <c r="H42" s="20">
        <v>4429.3167579982</v>
      </c>
    </row>
    <row r="43" spans="1:8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5">
      <c r="A44" s="6">
        <v>2</v>
      </c>
      <c r="B44" s="6" t="s">
        <v>39</v>
      </c>
      <c r="C44" s="32" t="s">
        <v>40</v>
      </c>
      <c r="D44" s="20">
        <v>28.719976150417999</v>
      </c>
      <c r="E44" s="20">
        <v>8.1334930478664996E-2</v>
      </c>
      <c r="F44" s="20">
        <v>0</v>
      </c>
      <c r="G44" s="20">
        <v>0</v>
      </c>
      <c r="H44" s="20">
        <v>28.801311080897001</v>
      </c>
    </row>
    <row r="45" spans="1:8">
      <c r="A45" s="6"/>
      <c r="B45" s="9"/>
      <c r="C45" s="9" t="s">
        <v>41</v>
      </c>
      <c r="D45" s="20">
        <v>28.719976150417999</v>
      </c>
      <c r="E45" s="20">
        <v>8.1334930478664996E-2</v>
      </c>
      <c r="F45" s="20">
        <v>0</v>
      </c>
      <c r="G45" s="20">
        <v>0</v>
      </c>
      <c r="H45" s="20">
        <v>28.801311080897001</v>
      </c>
    </row>
    <row r="46" spans="1:8">
      <c r="A46" s="6"/>
      <c r="B46" s="9"/>
      <c r="C46" s="9" t="s">
        <v>42</v>
      </c>
      <c r="D46" s="20">
        <v>1402.1356428759</v>
      </c>
      <c r="E46" s="20">
        <v>3.9708460911558001</v>
      </c>
      <c r="F46" s="20">
        <v>3052.011580112</v>
      </c>
      <c r="G46" s="20">
        <v>0</v>
      </c>
      <c r="H46" s="20">
        <v>4458.1180690790998</v>
      </c>
    </row>
    <row r="47" spans="1:8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>
      <c r="A48" s="6">
        <v>3</v>
      </c>
      <c r="B48" s="6" t="s">
        <v>44</v>
      </c>
      <c r="C48" s="7" t="s">
        <v>25</v>
      </c>
      <c r="D48" s="20">
        <v>0</v>
      </c>
      <c r="E48" s="20">
        <v>0</v>
      </c>
      <c r="F48" s="20">
        <v>0</v>
      </c>
      <c r="G48" s="20">
        <v>69.477961458869004</v>
      </c>
      <c r="H48" s="20">
        <v>69.477961458869004</v>
      </c>
    </row>
    <row r="49" spans="1:8" ht="31.5">
      <c r="A49" s="6">
        <v>4</v>
      </c>
      <c r="B49" s="6" t="s">
        <v>65</v>
      </c>
      <c r="C49" s="7" t="s">
        <v>67</v>
      </c>
      <c r="D49" s="20">
        <v>36.595740279063001</v>
      </c>
      <c r="E49" s="20">
        <v>0.10363908297917</v>
      </c>
      <c r="F49" s="20">
        <v>0</v>
      </c>
      <c r="G49" s="20">
        <v>0</v>
      </c>
      <c r="H49" s="20">
        <v>36.699379362042002</v>
      </c>
    </row>
    <row r="50" spans="1:8">
      <c r="A50" s="6">
        <v>5</v>
      </c>
      <c r="B50" s="6" t="s">
        <v>66</v>
      </c>
      <c r="C50" s="7" t="s">
        <v>68</v>
      </c>
      <c r="D50" s="20">
        <v>0</v>
      </c>
      <c r="E50" s="20">
        <v>0</v>
      </c>
      <c r="F50" s="20">
        <v>0</v>
      </c>
      <c r="G50" s="20">
        <v>31.902890144638999</v>
      </c>
      <c r="H50" s="20">
        <v>31.902890144638999</v>
      </c>
    </row>
    <row r="51" spans="1:8">
      <c r="A51" s="6">
        <v>6</v>
      </c>
      <c r="B51" s="6"/>
      <c r="C51" s="7" t="s">
        <v>69</v>
      </c>
      <c r="D51" s="20">
        <v>0</v>
      </c>
      <c r="E51" s="20">
        <v>0</v>
      </c>
      <c r="F51" s="20">
        <v>0</v>
      </c>
      <c r="G51" s="20">
        <v>3.7535873835567002</v>
      </c>
      <c r="H51" s="20">
        <v>3.7535873835567002</v>
      </c>
    </row>
    <row r="52" spans="1:8">
      <c r="A52" s="6">
        <v>7</v>
      </c>
      <c r="B52" s="6"/>
      <c r="C52" s="7" t="s">
        <v>70</v>
      </c>
      <c r="D52" s="20">
        <v>0</v>
      </c>
      <c r="E52" s="20">
        <v>0</v>
      </c>
      <c r="F52" s="20">
        <v>0</v>
      </c>
      <c r="G52" s="20">
        <v>7.3294282893405001</v>
      </c>
      <c r="H52" s="20">
        <v>7.3294282893405001</v>
      </c>
    </row>
    <row r="53" spans="1:8">
      <c r="A53" s="6"/>
      <c r="B53" s="9"/>
      <c r="C53" s="9" t="s">
        <v>64</v>
      </c>
      <c r="D53" s="20">
        <v>36.595740279063001</v>
      </c>
      <c r="E53" s="20">
        <v>0.10363908297917</v>
      </c>
      <c r="F53" s="20">
        <v>0</v>
      </c>
      <c r="G53" s="20">
        <v>112.46386727641</v>
      </c>
      <c r="H53" s="20">
        <v>149.16324663845</v>
      </c>
    </row>
    <row r="54" spans="1:8">
      <c r="A54" s="6"/>
      <c r="B54" s="9"/>
      <c r="C54" s="9" t="s">
        <v>63</v>
      </c>
      <c r="D54" s="20">
        <v>1438.731383155</v>
      </c>
      <c r="E54" s="20">
        <v>4.0744851741349004</v>
      </c>
      <c r="F54" s="20">
        <v>3052.011580112</v>
      </c>
      <c r="G54" s="20">
        <v>112.46386727641</v>
      </c>
      <c r="H54" s="20">
        <v>4607.2813157174996</v>
      </c>
    </row>
    <row r="55" spans="1:8" ht="31.5" customHeight="1">
      <c r="A55" s="6"/>
      <c r="B55" s="9"/>
      <c r="C55" s="9" t="s">
        <v>62</v>
      </c>
      <c r="D55" s="20"/>
      <c r="E55" s="20"/>
      <c r="F55" s="20"/>
      <c r="G55" s="20"/>
      <c r="H55" s="20"/>
    </row>
    <row r="56" spans="1:8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>
      <c r="A57" s="6"/>
      <c r="B57" s="9"/>
      <c r="C57" s="9" t="s">
        <v>61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>
      <c r="A58" s="6"/>
      <c r="B58" s="9"/>
      <c r="C58" s="9" t="s">
        <v>60</v>
      </c>
      <c r="D58" s="20">
        <v>1438.731383155</v>
      </c>
      <c r="E58" s="20">
        <v>4.0744851741349004</v>
      </c>
      <c r="F58" s="20">
        <v>3052.011580112</v>
      </c>
      <c r="G58" s="20">
        <v>112.46386727641</v>
      </c>
      <c r="H58" s="20">
        <v>4607.2813157174996</v>
      </c>
    </row>
    <row r="59" spans="1:8" ht="157.5" customHeight="1">
      <c r="A59" s="6"/>
      <c r="B59" s="9"/>
      <c r="C59" s="9" t="s">
        <v>59</v>
      </c>
      <c r="D59" s="20"/>
      <c r="E59" s="20"/>
      <c r="F59" s="20"/>
      <c r="G59" s="20"/>
      <c r="H59" s="20"/>
    </row>
    <row r="60" spans="1:8">
      <c r="A60" s="6">
        <v>8</v>
      </c>
      <c r="B60" s="6" t="s">
        <v>58</v>
      </c>
      <c r="C60" s="7" t="s">
        <v>57</v>
      </c>
      <c r="D60" s="20">
        <v>0</v>
      </c>
      <c r="E60" s="20">
        <v>0</v>
      </c>
      <c r="F60" s="20">
        <v>0</v>
      </c>
      <c r="G60" s="20">
        <v>290.79491054445998</v>
      </c>
      <c r="H60" s="20">
        <v>290.79491054445998</v>
      </c>
    </row>
    <row r="61" spans="1:8">
      <c r="A61" s="6"/>
      <c r="B61" s="9"/>
      <c r="C61" s="9" t="s">
        <v>56</v>
      </c>
      <c r="D61" s="20">
        <v>0</v>
      </c>
      <c r="E61" s="20">
        <v>0</v>
      </c>
      <c r="F61" s="20">
        <v>0</v>
      </c>
      <c r="G61" s="20">
        <v>290.79491054445998</v>
      </c>
      <c r="H61" s="20">
        <v>290.79491054445998</v>
      </c>
    </row>
    <row r="62" spans="1:8">
      <c r="A62" s="6"/>
      <c r="B62" s="9"/>
      <c r="C62" s="9" t="s">
        <v>55</v>
      </c>
      <c r="D62" s="20">
        <v>1438.731383155</v>
      </c>
      <c r="E62" s="20">
        <v>4.0744851741349004</v>
      </c>
      <c r="F62" s="20">
        <v>3052.011580112</v>
      </c>
      <c r="G62" s="20">
        <v>403.25877782087002</v>
      </c>
      <c r="H62" s="20">
        <v>4898.0762262620001</v>
      </c>
    </row>
    <row r="63" spans="1:8">
      <c r="A63" s="6"/>
      <c r="B63" s="9"/>
      <c r="C63" s="9" t="s">
        <v>54</v>
      </c>
      <c r="D63" s="20"/>
      <c r="E63" s="20"/>
      <c r="F63" s="20"/>
      <c r="G63" s="20"/>
      <c r="H63" s="20"/>
    </row>
    <row r="64" spans="1:8" ht="47.25" customHeight="1">
      <c r="A64" s="6">
        <v>9</v>
      </c>
      <c r="B64" s="6" t="s">
        <v>53</v>
      </c>
      <c r="C64" s="7" t="s">
        <v>52</v>
      </c>
      <c r="D64" s="20">
        <f>D62 * 3%</f>
        <v>43.161941494650002</v>
      </c>
      <c r="E64" s="20">
        <f>E62 * 3%</f>
        <v>0.12223455522404701</v>
      </c>
      <c r="F64" s="20">
        <f>F62 * 3%</f>
        <v>91.560347403359998</v>
      </c>
      <c r="G64" s="20">
        <f>G62 * 3%</f>
        <v>12.0977633346261</v>
      </c>
      <c r="H64" s="20">
        <f>SUM(D64:G64)</f>
        <v>146.94228678786016</v>
      </c>
    </row>
    <row r="65" spans="1:8">
      <c r="A65" s="6"/>
      <c r="B65" s="9"/>
      <c r="C65" s="9" t="s">
        <v>51</v>
      </c>
      <c r="D65" s="20">
        <f>D64</f>
        <v>43.161941494650002</v>
      </c>
      <c r="E65" s="20">
        <f>E64</f>
        <v>0.12223455522404701</v>
      </c>
      <c r="F65" s="20">
        <f>F64</f>
        <v>91.560347403359998</v>
      </c>
      <c r="G65" s="20">
        <f>G64</f>
        <v>12.0977633346261</v>
      </c>
      <c r="H65" s="20">
        <f>SUM(D65:G65)</f>
        <v>146.94228678786016</v>
      </c>
    </row>
    <row r="66" spans="1:8">
      <c r="A66" s="6"/>
      <c r="B66" s="9"/>
      <c r="C66" s="9" t="s">
        <v>50</v>
      </c>
      <c r="D66" s="20">
        <f>D65 + D62</f>
        <v>1481.8933246496499</v>
      </c>
      <c r="E66" s="20">
        <f>E65 + E62</f>
        <v>4.1967197293589473</v>
      </c>
      <c r="F66" s="20">
        <f>F65 + F62</f>
        <v>3143.5719275153601</v>
      </c>
      <c r="G66" s="20">
        <f>G65 + G62</f>
        <v>415.35654115549613</v>
      </c>
      <c r="H66" s="20">
        <f>SUM(D66:G66)</f>
        <v>5045.0185130498658</v>
      </c>
    </row>
    <row r="67" spans="1:8">
      <c r="A67" s="6"/>
      <c r="B67" s="9"/>
      <c r="C67" s="9" t="s">
        <v>49</v>
      </c>
      <c r="D67" s="20"/>
      <c r="E67" s="20"/>
      <c r="F67" s="20"/>
      <c r="G67" s="20"/>
      <c r="H67" s="20"/>
    </row>
    <row r="68" spans="1:8">
      <c r="A68" s="6">
        <v>10</v>
      </c>
      <c r="B68" s="6" t="s">
        <v>48</v>
      </c>
      <c r="C68" s="7" t="s">
        <v>47</v>
      </c>
      <c r="D68" s="20">
        <f>D66 * 20%</f>
        <v>296.37866492992998</v>
      </c>
      <c r="E68" s="20">
        <f>E66 * 20%</f>
        <v>0.83934394587178951</v>
      </c>
      <c r="F68" s="20">
        <f>F66 * 20%</f>
        <v>628.71438550307209</v>
      </c>
      <c r="G68" s="20">
        <f>G66 * 20%</f>
        <v>83.071308231099238</v>
      </c>
      <c r="H68" s="20">
        <f>SUM(D68:G68)</f>
        <v>1009.0037026099731</v>
      </c>
    </row>
    <row r="69" spans="1:8">
      <c r="A69" s="6"/>
      <c r="B69" s="9"/>
      <c r="C69" s="9" t="s">
        <v>46</v>
      </c>
      <c r="D69" s="20">
        <f>D68</f>
        <v>296.37866492992998</v>
      </c>
      <c r="E69" s="20">
        <f>E68</f>
        <v>0.83934394587178951</v>
      </c>
      <c r="F69" s="20">
        <f>F68</f>
        <v>628.71438550307209</v>
      </c>
      <c r="G69" s="20">
        <f>G68</f>
        <v>83.071308231099238</v>
      </c>
      <c r="H69" s="20">
        <f>SUM(D69:G69)</f>
        <v>1009.0037026099731</v>
      </c>
    </row>
    <row r="70" spans="1:8">
      <c r="A70" s="6"/>
      <c r="B70" s="9"/>
      <c r="C70" s="9" t="s">
        <v>45</v>
      </c>
      <c r="D70" s="20">
        <f>D69 + D66</f>
        <v>1778.2719895795799</v>
      </c>
      <c r="E70" s="20">
        <f>E69 + E66</f>
        <v>5.0360636752307366</v>
      </c>
      <c r="F70" s="20">
        <f>F69 + F66</f>
        <v>3772.2863130184323</v>
      </c>
      <c r="G70" s="20">
        <f>G69 + G66</f>
        <v>498.42784938659537</v>
      </c>
      <c r="H70" s="20">
        <f>SUM(D70:G70)</f>
        <v>6054.0222156598375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B9" sqref="B9"/>
    </sheetView>
  </sheetViews>
  <sheetFormatPr defaultColWidth="8.85546875" defaultRowHeight="15.75" outlineLevelCol="7"/>
  <cols>
    <col min="1" max="1" width="10.85546875" style="5" customWidth="1"/>
    <col min="2" max="2" width="51.5703125" style="5" customWidth="1"/>
    <col min="3" max="3" width="66.7109375" style="5" customWidth="1"/>
    <col min="4" max="4" width="30.855468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85546875" style="5"/>
    <col min="12" max="12" width="9.28515625" style="5" customWidth="1"/>
    <col min="13" max="13" width="17.28515625" style="5" customWidth="1"/>
    <col min="14" max="14" width="8.85546875" style="5"/>
  </cols>
  <sheetData>
    <row r="1" spans="1:14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>
      <c r="A2" s="1"/>
      <c r="B2" s="1" t="s">
        <v>72</v>
      </c>
      <c r="C2" s="75" t="s">
        <v>114</v>
      </c>
      <c r="D2" s="75"/>
      <c r="E2" s="75"/>
      <c r="F2" s="75"/>
      <c r="G2" s="75"/>
      <c r="H2" s="75"/>
    </row>
    <row r="3" spans="1:14">
      <c r="A3" s="2"/>
      <c r="B3" s="2"/>
      <c r="C3" s="2"/>
      <c r="E3" s="2"/>
      <c r="F3" s="2"/>
      <c r="G3" s="2"/>
      <c r="H3" s="2"/>
    </row>
    <row r="4" spans="1:14">
      <c r="A4" s="1"/>
      <c r="B4" s="1"/>
      <c r="C4" s="1"/>
      <c r="D4" s="1"/>
      <c r="E4" s="1"/>
      <c r="F4" s="1"/>
      <c r="G4" s="1"/>
      <c r="H4" s="1"/>
    </row>
    <row r="5" spans="1:14">
      <c r="A5" s="3"/>
      <c r="B5" s="3"/>
      <c r="C5" s="3"/>
      <c r="D5" s="4" t="s">
        <v>73</v>
      </c>
      <c r="E5" s="35"/>
      <c r="F5" s="3"/>
      <c r="G5" s="3"/>
      <c r="H5" s="3"/>
    </row>
    <row r="6" spans="1:14">
      <c r="A6" s="1"/>
      <c r="B6" s="1"/>
      <c r="C6" s="1"/>
      <c r="D6" s="1"/>
      <c r="E6" s="1"/>
      <c r="F6" s="1"/>
      <c r="G6" s="1"/>
      <c r="H6" s="1"/>
    </row>
    <row r="7" spans="1:14" ht="31.5">
      <c r="A7" s="1"/>
      <c r="B7" s="1" t="s">
        <v>74</v>
      </c>
      <c r="C7" s="29" t="s">
        <v>75</v>
      </c>
      <c r="D7" s="1"/>
      <c r="E7" s="1"/>
      <c r="F7" s="1"/>
      <c r="G7" s="1"/>
      <c r="H7" s="1"/>
    </row>
    <row r="8" spans="1:14">
      <c r="A8" s="1"/>
      <c r="B8" s="1"/>
      <c r="C8" s="1"/>
      <c r="D8" s="1"/>
      <c r="E8" s="1"/>
      <c r="F8" s="1"/>
      <c r="G8" s="1"/>
      <c r="H8" s="1"/>
    </row>
    <row r="9" spans="1:14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>
      <c r="A10" s="78" t="s">
        <v>4</v>
      </c>
      <c r="B10" s="78" t="s">
        <v>13</v>
      </c>
      <c r="C10" s="78" t="s">
        <v>76</v>
      </c>
      <c r="D10" s="79" t="s">
        <v>15</v>
      </c>
      <c r="E10" s="80"/>
      <c r="F10" s="80"/>
      <c r="G10" s="80"/>
      <c r="H10" s="81"/>
      <c r="J10" s="5"/>
    </row>
    <row r="11" spans="1:14" ht="59.25" customHeight="1">
      <c r="A11" s="78"/>
      <c r="B11" s="78"/>
      <c r="C11" s="7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>
      <c r="A13" s="6">
        <v>1</v>
      </c>
      <c r="B13" s="30" t="s">
        <v>77</v>
      </c>
      <c r="C13" s="25" t="s">
        <v>25</v>
      </c>
      <c r="D13" s="19">
        <v>1373.4156667254999</v>
      </c>
      <c r="E13" s="19">
        <v>3.8895111606770998</v>
      </c>
      <c r="F13" s="19">
        <v>3052.011580112</v>
      </c>
      <c r="G13" s="19">
        <v>0</v>
      </c>
      <c r="H13" s="19">
        <v>4429.3167579982</v>
      </c>
      <c r="J13" s="5"/>
    </row>
    <row r="14" spans="1:14">
      <c r="A14" s="6"/>
      <c r="B14" s="9"/>
      <c r="C14" s="9" t="s">
        <v>78</v>
      </c>
      <c r="D14" s="19">
        <v>1373.4156667254999</v>
      </c>
      <c r="E14" s="19">
        <v>3.8895111606770998</v>
      </c>
      <c r="F14" s="19">
        <v>3052.011580112</v>
      </c>
      <c r="G14" s="19">
        <v>0</v>
      </c>
      <c r="H14" s="19">
        <v>4429.3167579982</v>
      </c>
      <c r="I14" s="17"/>
    </row>
    <row r="15" spans="1:14">
      <c r="L15" s="8"/>
      <c r="M15" s="8"/>
      <c r="N15" s="8"/>
    </row>
    <row r="16" spans="1:14">
      <c r="L16" s="8"/>
      <c r="M16" s="8"/>
      <c r="N16" s="8"/>
    </row>
    <row r="17" spans="11:14">
      <c r="L17" s="8"/>
      <c r="M17" s="8"/>
      <c r="N17" s="8"/>
    </row>
    <row r="18" spans="11:14">
      <c r="L18" s="8"/>
      <c r="M18" s="8"/>
      <c r="N18" s="8"/>
    </row>
    <row r="19" spans="11:14">
      <c r="K19" s="8"/>
      <c r="L19" s="8"/>
      <c r="M19" s="8"/>
      <c r="N19" s="8"/>
    </row>
    <row r="20" spans="11:14">
      <c r="K20" s="8"/>
      <c r="N20" s="8"/>
    </row>
    <row r="21" spans="11:14">
      <c r="K21" s="8"/>
    </row>
    <row r="22" spans="11:14">
      <c r="K22" s="8"/>
    </row>
    <row r="23" spans="11:14">
      <c r="K23" s="8"/>
    </row>
    <row r="24" spans="11:14">
      <c r="L24" s="8"/>
    </row>
    <row r="25" spans="11:14">
      <c r="L25" s="8"/>
    </row>
    <row r="26" spans="11:14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C8" sqref="C8"/>
    </sheetView>
  </sheetViews>
  <sheetFormatPr defaultColWidth="8.85546875" defaultRowHeight="15.75" outlineLevelCol="7"/>
  <cols>
    <col min="1" max="1" width="10.85546875" style="5" customWidth="1"/>
    <col min="2" max="2" width="51.5703125" style="5" customWidth="1"/>
    <col min="3" max="3" width="66.7109375" style="5" customWidth="1"/>
    <col min="4" max="4" width="30.855468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85546875" style="5"/>
    <col min="12" max="12" width="9.28515625" style="5" customWidth="1"/>
    <col min="13" max="13" width="17.28515625" style="5" customWidth="1"/>
    <col min="14" max="14" width="8.85546875" style="5"/>
  </cols>
  <sheetData>
    <row r="1" spans="1:14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>
      <c r="A2" s="1"/>
      <c r="B2" s="1" t="s">
        <v>72</v>
      </c>
      <c r="C2" s="75" t="s">
        <v>114</v>
      </c>
      <c r="D2" s="75"/>
      <c r="E2" s="75"/>
      <c r="F2" s="75"/>
      <c r="G2" s="75"/>
      <c r="H2" s="75"/>
    </row>
    <row r="3" spans="1:14">
      <c r="A3" s="2"/>
      <c r="B3" s="2"/>
      <c r="C3" s="2"/>
      <c r="E3" s="2"/>
      <c r="F3" s="2"/>
      <c r="G3" s="2"/>
      <c r="H3" s="2"/>
    </row>
    <row r="4" spans="1:14">
      <c r="A4" s="1"/>
      <c r="B4" s="1"/>
      <c r="C4" s="1"/>
      <c r="D4" s="1"/>
      <c r="E4" s="1"/>
      <c r="F4" s="1"/>
      <c r="G4" s="1"/>
      <c r="H4" s="1"/>
    </row>
    <row r="5" spans="1:14">
      <c r="A5" s="3"/>
      <c r="B5" s="3"/>
      <c r="C5" s="3"/>
      <c r="D5" s="4" t="s">
        <v>79</v>
      </c>
      <c r="E5" s="35"/>
      <c r="F5" s="3"/>
      <c r="G5" s="3"/>
      <c r="H5" s="3"/>
    </row>
    <row r="6" spans="1:14">
      <c r="A6" s="1"/>
      <c r="B6" s="1"/>
      <c r="C6" s="1"/>
      <c r="D6" s="1"/>
      <c r="E6" s="1"/>
      <c r="F6" s="1"/>
      <c r="G6" s="1"/>
      <c r="H6" s="1"/>
    </row>
    <row r="7" spans="1:14">
      <c r="A7" s="1"/>
      <c r="B7" s="1" t="s">
        <v>74</v>
      </c>
      <c r="C7" s="29"/>
      <c r="D7" s="1"/>
      <c r="E7" s="1"/>
      <c r="F7" s="1"/>
      <c r="G7" s="1"/>
      <c r="H7" s="1"/>
    </row>
    <row r="8" spans="1:14">
      <c r="A8" s="1"/>
      <c r="B8" s="1"/>
      <c r="C8" s="1"/>
      <c r="D8" s="1"/>
      <c r="E8" s="1"/>
      <c r="F8" s="1"/>
      <c r="G8" s="1"/>
      <c r="H8" s="1"/>
    </row>
    <row r="9" spans="1:14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>
      <c r="A10" s="78" t="s">
        <v>4</v>
      </c>
      <c r="B10" s="78" t="s">
        <v>13</v>
      </c>
      <c r="C10" s="78" t="s">
        <v>76</v>
      </c>
      <c r="D10" s="79" t="s">
        <v>15</v>
      </c>
      <c r="E10" s="80"/>
      <c r="F10" s="80"/>
      <c r="G10" s="80"/>
      <c r="H10" s="81"/>
      <c r="J10" s="5"/>
    </row>
    <row r="11" spans="1:14" ht="59.25" customHeight="1">
      <c r="A11" s="78"/>
      <c r="B11" s="78"/>
      <c r="C11" s="7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>
      <c r="A13" s="6">
        <v>1</v>
      </c>
      <c r="B13" s="30" t="s">
        <v>80</v>
      </c>
      <c r="C13" s="25" t="s">
        <v>81</v>
      </c>
      <c r="D13" s="19">
        <v>0</v>
      </c>
      <c r="E13" s="19">
        <v>0</v>
      </c>
      <c r="F13" s="19">
        <v>0</v>
      </c>
      <c r="G13" s="19">
        <v>69.477961458869004</v>
      </c>
      <c r="H13" s="19">
        <v>69.477961458869004</v>
      </c>
      <c r="J13" s="5"/>
    </row>
    <row r="14" spans="1:14">
      <c r="A14" s="6"/>
      <c r="B14" s="9"/>
      <c r="C14" s="9" t="s">
        <v>78</v>
      </c>
      <c r="D14" s="19">
        <v>0</v>
      </c>
      <c r="E14" s="19">
        <v>0</v>
      </c>
      <c r="F14" s="19">
        <v>0</v>
      </c>
      <c r="G14" s="19">
        <v>69.477961458869004</v>
      </c>
      <c r="H14" s="19">
        <v>69.477961458869004</v>
      </c>
      <c r="I14" s="17"/>
    </row>
    <row r="15" spans="1:14">
      <c r="L15" s="8"/>
      <c r="M15" s="8"/>
      <c r="N15" s="8"/>
    </row>
    <row r="16" spans="1:14">
      <c r="L16" s="8"/>
      <c r="M16" s="8"/>
      <c r="N16" s="8"/>
    </row>
    <row r="17" spans="11:14">
      <c r="L17" s="8"/>
      <c r="M17" s="8"/>
      <c r="N17" s="8"/>
    </row>
    <row r="18" spans="11:14">
      <c r="L18" s="8"/>
      <c r="M18" s="8"/>
      <c r="N18" s="8"/>
    </row>
    <row r="19" spans="11:14">
      <c r="K19" s="8"/>
      <c r="L19" s="8"/>
      <c r="M19" s="8"/>
      <c r="N19" s="8"/>
    </row>
    <row r="20" spans="11:14">
      <c r="K20" s="8"/>
      <c r="N20" s="8"/>
    </row>
    <row r="21" spans="11:14">
      <c r="K21" s="8"/>
    </row>
    <row r="22" spans="11:14">
      <c r="K22" s="8"/>
    </row>
    <row r="23" spans="11:14">
      <c r="K23" s="8"/>
    </row>
    <row r="24" spans="11:14">
      <c r="L24" s="8"/>
    </row>
    <row r="25" spans="11:14">
      <c r="L25" s="8"/>
    </row>
    <row r="26" spans="11:14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5546875" defaultRowHeight="15.75" outlineLevelCol="7"/>
  <cols>
    <col min="1" max="1" width="10.85546875" style="5" customWidth="1"/>
    <col min="2" max="2" width="51.5703125" style="5" customWidth="1"/>
    <col min="3" max="3" width="66.7109375" style="5" customWidth="1"/>
    <col min="4" max="4" width="30.855468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85546875" style="5"/>
    <col min="12" max="12" width="9.28515625" style="5" customWidth="1"/>
    <col min="13" max="13" width="17.28515625" style="5" customWidth="1"/>
    <col min="14" max="14" width="8.85546875" style="5"/>
  </cols>
  <sheetData>
    <row r="1" spans="1:14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>
      <c r="A2" s="1"/>
      <c r="B2" s="1" t="s">
        <v>72</v>
      </c>
      <c r="C2" s="75" t="s">
        <v>114</v>
      </c>
      <c r="D2" s="75"/>
      <c r="E2" s="75"/>
      <c r="F2" s="75"/>
      <c r="G2" s="75"/>
      <c r="H2" s="75"/>
    </row>
    <row r="3" spans="1:14">
      <c r="A3" s="2"/>
      <c r="B3" s="2"/>
      <c r="C3" s="2"/>
      <c r="E3" s="2"/>
      <c r="F3" s="2"/>
      <c r="G3" s="2"/>
      <c r="H3" s="2"/>
    </row>
    <row r="4" spans="1:14">
      <c r="A4" s="1"/>
      <c r="B4" s="1"/>
      <c r="C4" s="1"/>
      <c r="D4" s="1"/>
      <c r="E4" s="1"/>
      <c r="F4" s="1"/>
      <c r="G4" s="1"/>
      <c r="H4" s="1"/>
    </row>
    <row r="5" spans="1:14">
      <c r="A5" s="3"/>
      <c r="B5" s="3"/>
      <c r="C5" s="3"/>
      <c r="D5" s="4" t="s">
        <v>82</v>
      </c>
      <c r="E5" s="35"/>
      <c r="F5" s="3"/>
      <c r="G5" s="3"/>
      <c r="H5" s="3"/>
    </row>
    <row r="6" spans="1:14">
      <c r="A6" s="1"/>
      <c r="B6" s="1"/>
      <c r="C6" s="1"/>
      <c r="D6" s="1"/>
      <c r="E6" s="1"/>
      <c r="F6" s="1"/>
      <c r="G6" s="1"/>
      <c r="H6" s="1"/>
    </row>
    <row r="7" spans="1:14">
      <c r="A7" s="1"/>
      <c r="B7" s="1" t="s">
        <v>74</v>
      </c>
      <c r="C7" s="29" t="s">
        <v>83</v>
      </c>
      <c r="D7" s="1"/>
      <c r="E7" s="1"/>
      <c r="F7" s="1"/>
      <c r="G7" s="1"/>
      <c r="H7" s="1"/>
    </row>
    <row r="8" spans="1:14">
      <c r="A8" s="1"/>
      <c r="B8" s="1"/>
      <c r="C8" s="1"/>
      <c r="D8" s="1"/>
      <c r="E8" s="1"/>
      <c r="F8" s="1"/>
      <c r="G8" s="1"/>
      <c r="H8" s="1"/>
    </row>
    <row r="9" spans="1:14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>
      <c r="A10" s="78" t="s">
        <v>4</v>
      </c>
      <c r="B10" s="78" t="s">
        <v>13</v>
      </c>
      <c r="C10" s="78" t="s">
        <v>76</v>
      </c>
      <c r="D10" s="79" t="s">
        <v>15</v>
      </c>
      <c r="E10" s="80"/>
      <c r="F10" s="80"/>
      <c r="G10" s="80"/>
      <c r="H10" s="81"/>
      <c r="J10" s="5"/>
    </row>
    <row r="11" spans="1:14" ht="59.25" customHeight="1">
      <c r="A11" s="78"/>
      <c r="B11" s="78"/>
      <c r="C11" s="7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>
      <c r="A13" s="6">
        <v>1</v>
      </c>
      <c r="B13" s="30" t="s">
        <v>84</v>
      </c>
      <c r="C13" s="25" t="s">
        <v>83</v>
      </c>
      <c r="D13" s="19">
        <v>0</v>
      </c>
      <c r="E13" s="19">
        <v>0</v>
      </c>
      <c r="F13" s="19">
        <v>0</v>
      </c>
      <c r="G13" s="19">
        <v>291.62444384474998</v>
      </c>
      <c r="H13" s="19">
        <v>291.62444384474998</v>
      </c>
      <c r="J13" s="5"/>
    </row>
    <row r="14" spans="1:14">
      <c r="A14" s="6"/>
      <c r="B14" s="9"/>
      <c r="C14" s="9" t="s">
        <v>78</v>
      </c>
      <c r="D14" s="19">
        <v>0</v>
      </c>
      <c r="E14" s="19">
        <v>0</v>
      </c>
      <c r="F14" s="19">
        <v>0</v>
      </c>
      <c r="G14" s="19">
        <v>291.62444384474998</v>
      </c>
      <c r="H14" s="19">
        <v>291.62444384474998</v>
      </c>
      <c r="I14" s="17"/>
    </row>
    <row r="15" spans="1:14">
      <c r="L15" s="8"/>
      <c r="M15" s="8"/>
      <c r="N15" s="8"/>
    </row>
    <row r="16" spans="1:14">
      <c r="L16" s="8"/>
      <c r="M16" s="8"/>
      <c r="N16" s="8"/>
    </row>
    <row r="17" spans="11:14">
      <c r="L17" s="8"/>
      <c r="M17" s="8"/>
      <c r="N17" s="8"/>
    </row>
    <row r="18" spans="11:14">
      <c r="L18" s="8"/>
      <c r="M18" s="8"/>
      <c r="N18" s="8"/>
    </row>
    <row r="19" spans="11:14">
      <c r="K19" s="8"/>
      <c r="L19" s="8"/>
      <c r="M19" s="8"/>
      <c r="N19" s="8"/>
    </row>
    <row r="20" spans="11:14">
      <c r="K20" s="8"/>
      <c r="N20" s="8"/>
    </row>
    <row r="21" spans="11:14">
      <c r="K21" s="8"/>
    </row>
    <row r="22" spans="11:14">
      <c r="K22" s="8"/>
    </row>
    <row r="23" spans="11:14">
      <c r="K23" s="8"/>
    </row>
    <row r="24" spans="11:14">
      <c r="L24" s="8"/>
    </row>
    <row r="25" spans="11:14">
      <c r="L25" s="8"/>
    </row>
    <row r="26" spans="11:14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zoomScale="70" zoomScaleNormal="70" workbookViewId="0">
      <selection activeCell="A8" sqref="A8:B8"/>
    </sheetView>
  </sheetViews>
  <sheetFormatPr defaultColWidth="8.85546875" defaultRowHeight="18.75"/>
  <cols>
    <col min="1" max="1" width="18" style="86" customWidth="1"/>
    <col min="2" max="2" width="92.7109375" style="84" customWidth="1"/>
    <col min="3" max="3" width="30" style="84" customWidth="1"/>
    <col min="4" max="4" width="15.7109375" style="85" customWidth="1"/>
    <col min="5" max="6" width="14.28515625" style="85" customWidth="1"/>
    <col min="7" max="7" width="20.140625" style="85" customWidth="1"/>
    <col min="8" max="8" width="136.28515625" style="84" customWidth="1"/>
    <col min="9" max="9" width="8.85546875" style="83"/>
    <col min="10" max="10" width="19.5703125" style="83" customWidth="1"/>
    <col min="11" max="16384" width="8.85546875" style="83"/>
  </cols>
  <sheetData>
    <row r="1" spans="1:8" ht="75.95" customHeight="1">
      <c r="A1" s="100" t="s">
        <v>132</v>
      </c>
      <c r="B1" s="100" t="s">
        <v>131</v>
      </c>
      <c r="C1" s="100" t="s">
        <v>130</v>
      </c>
      <c r="D1" s="100" t="s">
        <v>129</v>
      </c>
      <c r="E1" s="100" t="s">
        <v>128</v>
      </c>
      <c r="F1" s="100" t="s">
        <v>127</v>
      </c>
      <c r="G1" s="100" t="s">
        <v>126</v>
      </c>
      <c r="H1" s="100" t="s">
        <v>125</v>
      </c>
    </row>
    <row r="2" spans="1:8">
      <c r="A2" s="100">
        <v>1</v>
      </c>
      <c r="B2" s="100">
        <v>2</v>
      </c>
      <c r="C2" s="100">
        <v>3</v>
      </c>
      <c r="D2" s="100">
        <v>4</v>
      </c>
      <c r="E2" s="100">
        <v>5</v>
      </c>
      <c r="F2" s="100">
        <v>6</v>
      </c>
      <c r="G2" s="100">
        <v>7</v>
      </c>
      <c r="H2" s="100">
        <v>8</v>
      </c>
    </row>
    <row r="3" spans="1:8" ht="25.5">
      <c r="A3" s="105" t="s">
        <v>75</v>
      </c>
      <c r="B3" s="101"/>
      <c r="C3" s="104"/>
      <c r="D3" s="99">
        <v>4429.3167579982</v>
      </c>
      <c r="E3" s="91"/>
      <c r="F3" s="91"/>
      <c r="G3" s="91"/>
      <c r="H3" s="103"/>
    </row>
    <row r="4" spans="1:8">
      <c r="A4" s="93" t="s">
        <v>124</v>
      </c>
      <c r="B4" s="94" t="s">
        <v>121</v>
      </c>
      <c r="C4" s="104"/>
      <c r="D4" s="99">
        <v>1373.4156667254999</v>
      </c>
      <c r="E4" s="91"/>
      <c r="F4" s="91"/>
      <c r="G4" s="91"/>
      <c r="H4" s="103"/>
    </row>
    <row r="5" spans="1:8">
      <c r="A5" s="93"/>
      <c r="B5" s="94" t="s">
        <v>119</v>
      </c>
      <c r="C5" s="100"/>
      <c r="D5" s="99">
        <v>3.8895111606770998</v>
      </c>
      <c r="E5" s="91"/>
      <c r="F5" s="91"/>
      <c r="G5" s="91"/>
      <c r="H5" s="96"/>
    </row>
    <row r="6" spans="1:8">
      <c r="A6" s="90"/>
      <c r="B6" s="94" t="s">
        <v>118</v>
      </c>
      <c r="C6" s="100"/>
      <c r="D6" s="99">
        <v>3052.011580112</v>
      </c>
      <c r="E6" s="91"/>
      <c r="F6" s="91"/>
      <c r="G6" s="91"/>
      <c r="H6" s="96"/>
    </row>
    <row r="7" spans="1:8">
      <c r="A7" s="90"/>
      <c r="B7" s="94" t="s">
        <v>117</v>
      </c>
      <c r="C7" s="100"/>
      <c r="D7" s="99">
        <v>0</v>
      </c>
      <c r="E7" s="91"/>
      <c r="F7" s="91"/>
      <c r="G7" s="91"/>
      <c r="H7" s="96"/>
    </row>
    <row r="8" spans="1:8">
      <c r="A8" s="98" t="s">
        <v>25</v>
      </c>
      <c r="B8" s="97"/>
      <c r="C8" s="93" t="s">
        <v>25</v>
      </c>
      <c r="D8" s="92">
        <v>4429.3167579982</v>
      </c>
      <c r="E8" s="91">
        <v>1</v>
      </c>
      <c r="F8" s="91" t="s">
        <v>95</v>
      </c>
      <c r="G8" s="92">
        <v>4429.3167579982</v>
      </c>
      <c r="H8" s="96"/>
    </row>
    <row r="9" spans="1:8">
      <c r="A9" s="95">
        <v>1</v>
      </c>
      <c r="B9" s="94" t="s">
        <v>121</v>
      </c>
      <c r="C9" s="93"/>
      <c r="D9" s="92">
        <v>1373.4156667254999</v>
      </c>
      <c r="E9" s="91"/>
      <c r="F9" s="91"/>
      <c r="G9" s="91"/>
      <c r="H9" s="90" t="s">
        <v>120</v>
      </c>
    </row>
    <row r="10" spans="1:8">
      <c r="A10" s="93"/>
      <c r="B10" s="94" t="s">
        <v>119</v>
      </c>
      <c r="C10" s="93"/>
      <c r="D10" s="92">
        <v>3.8895111606770998</v>
      </c>
      <c r="E10" s="91"/>
      <c r="F10" s="91"/>
      <c r="G10" s="91"/>
      <c r="H10" s="90"/>
    </row>
    <row r="11" spans="1:8">
      <c r="A11" s="93"/>
      <c r="B11" s="94" t="s">
        <v>118</v>
      </c>
      <c r="C11" s="93"/>
      <c r="D11" s="92">
        <v>3052.011580112</v>
      </c>
      <c r="E11" s="91"/>
      <c r="F11" s="91"/>
      <c r="G11" s="91"/>
      <c r="H11" s="90"/>
    </row>
    <row r="12" spans="1:8">
      <c r="A12" s="93"/>
      <c r="B12" s="94" t="s">
        <v>117</v>
      </c>
      <c r="C12" s="93"/>
      <c r="D12" s="92">
        <v>0</v>
      </c>
      <c r="E12" s="91"/>
      <c r="F12" s="91"/>
      <c r="G12" s="91"/>
      <c r="H12" s="90"/>
    </row>
    <row r="13" spans="1:8" ht="25.5">
      <c r="A13" s="102"/>
      <c r="B13" s="101"/>
      <c r="C13" s="100"/>
      <c r="D13" s="99">
        <v>69.477961458869004</v>
      </c>
      <c r="E13" s="91"/>
      <c r="F13" s="91"/>
      <c r="G13" s="91"/>
      <c r="H13" s="96"/>
    </row>
    <row r="14" spans="1:8">
      <c r="A14" s="93" t="s">
        <v>123</v>
      </c>
      <c r="B14" s="94" t="s">
        <v>121</v>
      </c>
      <c r="C14" s="100"/>
      <c r="D14" s="99">
        <v>0</v>
      </c>
      <c r="E14" s="91"/>
      <c r="F14" s="91"/>
      <c r="G14" s="91"/>
      <c r="H14" s="96"/>
    </row>
    <row r="15" spans="1:8">
      <c r="A15" s="93"/>
      <c r="B15" s="94" t="s">
        <v>119</v>
      </c>
      <c r="C15" s="100"/>
      <c r="D15" s="99">
        <v>0</v>
      </c>
      <c r="E15" s="91"/>
      <c r="F15" s="91"/>
      <c r="G15" s="91"/>
      <c r="H15" s="96"/>
    </row>
    <row r="16" spans="1:8">
      <c r="A16" s="93"/>
      <c r="B16" s="94" t="s">
        <v>118</v>
      </c>
      <c r="C16" s="100"/>
      <c r="D16" s="99">
        <v>0</v>
      </c>
      <c r="E16" s="91"/>
      <c r="F16" s="91"/>
      <c r="G16" s="91"/>
      <c r="H16" s="96"/>
    </row>
    <row r="17" spans="1:8">
      <c r="A17" s="93"/>
      <c r="B17" s="94" t="s">
        <v>117</v>
      </c>
      <c r="C17" s="100"/>
      <c r="D17" s="99">
        <v>69.477961458869004</v>
      </c>
      <c r="E17" s="91"/>
      <c r="F17" s="91"/>
      <c r="G17" s="91"/>
      <c r="H17" s="96"/>
    </row>
    <row r="18" spans="1:8">
      <c r="A18" s="98" t="s">
        <v>81</v>
      </c>
      <c r="B18" s="97"/>
      <c r="C18" s="93" t="s">
        <v>25</v>
      </c>
      <c r="D18" s="92">
        <v>69.477961458869004</v>
      </c>
      <c r="E18" s="91">
        <v>1</v>
      </c>
      <c r="F18" s="91" t="s">
        <v>95</v>
      </c>
      <c r="G18" s="92">
        <v>69.477961458869004</v>
      </c>
      <c r="H18" s="96"/>
    </row>
    <row r="19" spans="1:8">
      <c r="A19" s="95">
        <v>1</v>
      </c>
      <c r="B19" s="94" t="s">
        <v>121</v>
      </c>
      <c r="C19" s="93"/>
      <c r="D19" s="92">
        <v>0</v>
      </c>
      <c r="E19" s="91"/>
      <c r="F19" s="91"/>
      <c r="G19" s="91"/>
      <c r="H19" s="90" t="s">
        <v>120</v>
      </c>
    </row>
    <row r="20" spans="1:8">
      <c r="A20" s="93"/>
      <c r="B20" s="94" t="s">
        <v>119</v>
      </c>
      <c r="C20" s="93"/>
      <c r="D20" s="92">
        <v>0</v>
      </c>
      <c r="E20" s="91"/>
      <c r="F20" s="91"/>
      <c r="G20" s="91"/>
      <c r="H20" s="90"/>
    </row>
    <row r="21" spans="1:8">
      <c r="A21" s="93"/>
      <c r="B21" s="94" t="s">
        <v>118</v>
      </c>
      <c r="C21" s="93"/>
      <c r="D21" s="92">
        <v>0</v>
      </c>
      <c r="E21" s="91"/>
      <c r="F21" s="91"/>
      <c r="G21" s="91"/>
      <c r="H21" s="90"/>
    </row>
    <row r="22" spans="1:8">
      <c r="A22" s="93"/>
      <c r="B22" s="94" t="s">
        <v>117</v>
      </c>
      <c r="C22" s="93"/>
      <c r="D22" s="92">
        <v>69.477961458869004</v>
      </c>
      <c r="E22" s="91"/>
      <c r="F22" s="91"/>
      <c r="G22" s="91"/>
      <c r="H22" s="90"/>
    </row>
    <row r="23" spans="1:8" ht="25.5">
      <c r="A23" s="102" t="s">
        <v>83</v>
      </c>
      <c r="B23" s="101"/>
      <c r="C23" s="100"/>
      <c r="D23" s="99">
        <v>291.62444384474998</v>
      </c>
      <c r="E23" s="91"/>
      <c r="F23" s="91"/>
      <c r="G23" s="91"/>
      <c r="H23" s="96"/>
    </row>
    <row r="24" spans="1:8">
      <c r="A24" s="93" t="s">
        <v>122</v>
      </c>
      <c r="B24" s="94" t="s">
        <v>121</v>
      </c>
      <c r="C24" s="100"/>
      <c r="D24" s="99">
        <v>0</v>
      </c>
      <c r="E24" s="91"/>
      <c r="F24" s="91"/>
      <c r="G24" s="91"/>
      <c r="H24" s="96"/>
    </row>
    <row r="25" spans="1:8">
      <c r="A25" s="93"/>
      <c r="B25" s="94" t="s">
        <v>119</v>
      </c>
      <c r="C25" s="100"/>
      <c r="D25" s="99">
        <v>0</v>
      </c>
      <c r="E25" s="91"/>
      <c r="F25" s="91"/>
      <c r="G25" s="91"/>
      <c r="H25" s="96"/>
    </row>
    <row r="26" spans="1:8">
      <c r="A26" s="93"/>
      <c r="B26" s="94" t="s">
        <v>118</v>
      </c>
      <c r="C26" s="100"/>
      <c r="D26" s="99">
        <v>0</v>
      </c>
      <c r="E26" s="91"/>
      <c r="F26" s="91"/>
      <c r="G26" s="91"/>
      <c r="H26" s="96"/>
    </row>
    <row r="27" spans="1:8">
      <c r="A27" s="93"/>
      <c r="B27" s="94" t="s">
        <v>117</v>
      </c>
      <c r="C27" s="100"/>
      <c r="D27" s="99">
        <v>291.62444384474998</v>
      </c>
      <c r="E27" s="91"/>
      <c r="F27" s="91"/>
      <c r="G27" s="91"/>
      <c r="H27" s="96"/>
    </row>
    <row r="28" spans="1:8">
      <c r="A28" s="98" t="s">
        <v>83</v>
      </c>
      <c r="B28" s="97"/>
      <c r="C28" s="93" t="s">
        <v>25</v>
      </c>
      <c r="D28" s="92">
        <v>291.62444384474998</v>
      </c>
      <c r="E28" s="91">
        <v>1</v>
      </c>
      <c r="F28" s="91" t="s">
        <v>95</v>
      </c>
      <c r="G28" s="92">
        <v>291.62444384474998</v>
      </c>
      <c r="H28" s="96"/>
    </row>
    <row r="29" spans="1:8">
      <c r="A29" s="95">
        <v>1</v>
      </c>
      <c r="B29" s="94" t="s">
        <v>121</v>
      </c>
      <c r="C29" s="93"/>
      <c r="D29" s="92">
        <v>0</v>
      </c>
      <c r="E29" s="91"/>
      <c r="F29" s="91"/>
      <c r="G29" s="91"/>
      <c r="H29" s="90" t="s">
        <v>120</v>
      </c>
    </row>
    <row r="30" spans="1:8">
      <c r="A30" s="93"/>
      <c r="B30" s="94" t="s">
        <v>119</v>
      </c>
      <c r="C30" s="93"/>
      <c r="D30" s="92">
        <v>0</v>
      </c>
      <c r="E30" s="91"/>
      <c r="F30" s="91"/>
      <c r="G30" s="91"/>
      <c r="H30" s="90"/>
    </row>
    <row r="31" spans="1:8">
      <c r="A31" s="93"/>
      <c r="B31" s="94" t="s">
        <v>118</v>
      </c>
      <c r="C31" s="93"/>
      <c r="D31" s="92">
        <v>0</v>
      </c>
      <c r="E31" s="91"/>
      <c r="F31" s="91"/>
      <c r="G31" s="91"/>
      <c r="H31" s="90"/>
    </row>
    <row r="32" spans="1:8">
      <c r="A32" s="93"/>
      <c r="B32" s="94" t="s">
        <v>117</v>
      </c>
      <c r="C32" s="93"/>
      <c r="D32" s="92">
        <v>291.62444384474998</v>
      </c>
      <c r="E32" s="91"/>
      <c r="F32" s="91"/>
      <c r="G32" s="91"/>
      <c r="H32" s="90"/>
    </row>
    <row r="33" spans="1:8">
      <c r="A33" s="89"/>
      <c r="C33" s="89"/>
      <c r="D33" s="86"/>
      <c r="E33" s="86"/>
      <c r="F33" s="86"/>
      <c r="G33" s="86"/>
      <c r="H33" s="88"/>
    </row>
    <row r="35" spans="1:8">
      <c r="A35" s="87" t="s">
        <v>116</v>
      </c>
      <c r="B35" s="87"/>
      <c r="C35" s="87"/>
      <c r="D35" s="87"/>
      <c r="E35" s="87"/>
      <c r="F35" s="87"/>
      <c r="G35" s="87"/>
      <c r="H35" s="87"/>
    </row>
    <row r="36" spans="1:8">
      <c r="A36" s="87" t="s">
        <v>115</v>
      </c>
      <c r="B36" s="87"/>
      <c r="C36" s="87"/>
      <c r="D36" s="87"/>
      <c r="E36" s="87"/>
      <c r="F36" s="87"/>
      <c r="G36" s="87"/>
      <c r="H36" s="87"/>
    </row>
  </sheetData>
  <mergeCells count="20">
    <mergeCell ref="C18:C22"/>
    <mergeCell ref="C28:C32"/>
    <mergeCell ref="H9:H12"/>
    <mergeCell ref="H19:H22"/>
    <mergeCell ref="H29:H32"/>
    <mergeCell ref="A3:B3"/>
    <mergeCell ref="A8:B8"/>
    <mergeCell ref="A13:B13"/>
    <mergeCell ref="A18:B18"/>
    <mergeCell ref="A23:B23"/>
    <mergeCell ref="A28:B28"/>
    <mergeCell ref="A35:H35"/>
    <mergeCell ref="A36:H36"/>
    <mergeCell ref="A4:A7"/>
    <mergeCell ref="A9:A12"/>
    <mergeCell ref="A14:A17"/>
    <mergeCell ref="A19:A22"/>
    <mergeCell ref="A24:A27"/>
    <mergeCell ref="A29:A32"/>
    <mergeCell ref="C8:C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"/>
  <sheetViews>
    <sheetView zoomScale="90" zoomScaleNormal="90" workbookViewId="0">
      <selection sqref="A1:H1"/>
    </sheetView>
  </sheetViews>
  <sheetFormatPr defaultColWidth="9.140625" defaultRowHeight="15"/>
  <cols>
    <col min="1" max="1" width="60.5703125" style="16" customWidth="1"/>
    <col min="2" max="3" width="13.85546875" style="16" customWidth="1"/>
    <col min="4" max="4" width="17.140625" style="16" customWidth="1"/>
    <col min="5" max="5" width="15" style="16" customWidth="1"/>
    <col min="6" max="6" width="31" style="16" customWidth="1"/>
    <col min="7" max="7" width="25.7109375" style="16" customWidth="1"/>
    <col min="8" max="8" width="35" style="16" customWidth="1"/>
    <col min="9" max="9" width="9.140625" style="16"/>
  </cols>
  <sheetData>
    <row r="1" spans="1:8">
      <c r="A1" s="82" t="s">
        <v>85</v>
      </c>
      <c r="B1" s="82"/>
      <c r="C1" s="82"/>
      <c r="D1" s="82"/>
      <c r="E1" s="82"/>
      <c r="F1" s="82"/>
      <c r="G1" s="82"/>
      <c r="H1" s="82"/>
    </row>
    <row r="3" spans="1:8" ht="44.25" customHeight="1">
      <c r="A3" s="6" t="s">
        <v>86</v>
      </c>
      <c r="B3" s="6" t="s">
        <v>87</v>
      </c>
      <c r="C3" s="6" t="s">
        <v>88</v>
      </c>
      <c r="D3" s="6" t="s">
        <v>89</v>
      </c>
      <c r="E3" s="6" t="s">
        <v>90</v>
      </c>
      <c r="F3" s="6" t="s">
        <v>91</v>
      </c>
      <c r="G3" s="6" t="s">
        <v>92</v>
      </c>
      <c r="H3" s="6" t="s">
        <v>93</v>
      </c>
    </row>
    <row r="4" spans="1:8" ht="39" customHeight="1">
      <c r="A4" s="25" t="s">
        <v>94</v>
      </c>
      <c r="B4" s="26" t="s">
        <v>95</v>
      </c>
      <c r="C4" s="27">
        <v>1</v>
      </c>
      <c r="D4" s="27">
        <v>3052.010419532</v>
      </c>
      <c r="E4" s="26" t="s">
        <v>96</v>
      </c>
      <c r="F4" s="26"/>
      <c r="G4" s="27">
        <v>3052.010419532</v>
      </c>
      <c r="H4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553-02-01</vt:lpstr>
      <vt:lpstr>ОСР 553-09-01</vt:lpstr>
      <vt:lpstr>ОСР 553-12-01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dcterms:created xsi:type="dcterms:W3CDTF">2021-08-10T06:39:51Z</dcterms:created>
  <dcterms:modified xsi:type="dcterms:W3CDTF">2025-10-24T08:15:16Z</dcterms:modified>
</cp:coreProperties>
</file>